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https://cstcat0.sharepoint.com/sites/msteams_485b17_206785-InfraestructuresiMediAmbient2/Documentos compartidos/Infraestructures i MediAmbient/CST 25-13 SIM-OB OBRES I INSTAL·LACIÓ QBT D’ELECTRÒNICA DE XARXA/Pliego Tecnico/"/>
    </mc:Choice>
  </mc:AlternateContent>
  <xr:revisionPtr revIDLastSave="3" documentId="11_1E0117E618BF1ED40852F7E779ADF1D69258B2AB" xr6:coauthVersionLast="47" xr6:coauthVersionMax="47" xr10:uidLastSave="{85EF97A7-DF86-4E1B-BDE5-73F43420190A}"/>
  <bookViews>
    <workbookView xWindow="28680" yWindow="-120" windowWidth="29040" windowHeight="15840" xr2:uid="{00000000-000D-0000-FFFF-FFFF00000000}"/>
  </bookViews>
  <sheets>
    <sheet name="T-PRES" sheetId="2" r:id="rId1"/>
    <sheet name="T-APU" sheetId="7" r:id="rId2"/>
    <sheet name="T-SMP" sheetId="8" r:id="rId3"/>
    <sheet name="T-DIM" sheetId="9"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9" l="1"/>
  <c r="J14" i="7"/>
  <c r="J15" i="7"/>
  <c r="K16" i="7"/>
  <c r="J18" i="7"/>
  <c r="K19" i="7"/>
  <c r="J21" i="7"/>
  <c r="K22" i="7"/>
  <c r="K23" i="7"/>
  <c r="K12" i="7" s="1"/>
  <c r="J27" i="7"/>
  <c r="J28" i="7"/>
  <c r="K29" i="7"/>
  <c r="J31" i="7"/>
  <c r="J32" i="7"/>
  <c r="J33" i="7"/>
  <c r="K34" i="7"/>
  <c r="J36" i="7"/>
  <c r="K37" i="7"/>
  <c r="K38" i="7"/>
  <c r="K25" i="7" s="1"/>
  <c r="J42" i="7"/>
  <c r="J43" i="7"/>
  <c r="K44" i="7"/>
  <c r="J46" i="7"/>
  <c r="J47" i="7"/>
  <c r="J48" i="7"/>
  <c r="K49" i="7"/>
  <c r="J51" i="7"/>
  <c r="K52" i="7"/>
  <c r="K53" i="7"/>
  <c r="K40" i="7" s="1"/>
  <c r="J57" i="7"/>
  <c r="J58" i="7"/>
  <c r="K59" i="7"/>
  <c r="J61" i="7"/>
  <c r="J62" i="7"/>
  <c r="J63" i="7"/>
  <c r="J64" i="7"/>
  <c r="K65" i="7"/>
  <c r="J67" i="7"/>
  <c r="K68" i="7"/>
  <c r="K69" i="7"/>
  <c r="K55" i="7" s="1"/>
  <c r="J73" i="7"/>
  <c r="J74" i="7"/>
  <c r="K75" i="7"/>
  <c r="J77" i="7"/>
  <c r="J78" i="7"/>
  <c r="K79" i="7"/>
  <c r="J81" i="7"/>
  <c r="K82" i="7"/>
  <c r="K83" i="7"/>
  <c r="K71" i="7" s="1"/>
  <c r="J87" i="7"/>
  <c r="J88" i="7"/>
  <c r="K89" i="7"/>
  <c r="J91" i="7"/>
  <c r="K92" i="7"/>
  <c r="J94" i="7"/>
  <c r="K95" i="7"/>
  <c r="K96" i="7"/>
  <c r="K85" i="7" s="1"/>
  <c r="J101" i="7"/>
  <c r="J102" i="7"/>
  <c r="K103" i="7"/>
  <c r="J105" i="7"/>
  <c r="K106" i="7"/>
  <c r="J108" i="7"/>
  <c r="K109" i="7"/>
  <c r="K110" i="7"/>
  <c r="K99" i="7" s="1"/>
  <c r="J114" i="7"/>
  <c r="J115" i="7"/>
  <c r="K116" i="7"/>
  <c r="J118" i="7"/>
  <c r="J119" i="7"/>
  <c r="J120" i="7"/>
  <c r="K121" i="7"/>
  <c r="J123" i="7"/>
  <c r="K124" i="7"/>
  <c r="K125" i="7"/>
  <c r="K112" i="7" s="1"/>
  <c r="J129" i="7"/>
  <c r="J130" i="7"/>
  <c r="K131" i="7"/>
  <c r="J133" i="7"/>
  <c r="J134" i="7"/>
  <c r="K135" i="7"/>
  <c r="J137" i="7"/>
  <c r="K138" i="7"/>
  <c r="K139" i="7"/>
  <c r="K127" i="7" s="1"/>
  <c r="J143" i="7"/>
  <c r="J144" i="7"/>
  <c r="K145" i="7"/>
  <c r="J147" i="7"/>
  <c r="K148" i="7"/>
  <c r="J150" i="7"/>
  <c r="K151" i="7"/>
  <c r="K152" i="7"/>
  <c r="K141" i="7" s="1"/>
  <c r="J156" i="7"/>
  <c r="J157" i="7"/>
  <c r="K158" i="7"/>
  <c r="J160" i="7"/>
  <c r="K161" i="7"/>
  <c r="J163" i="7"/>
  <c r="K164" i="7"/>
  <c r="K165" i="7"/>
  <c r="K154" i="7" s="1"/>
  <c r="J169" i="7"/>
  <c r="J170" i="7"/>
  <c r="K171" i="7"/>
  <c r="J173" i="7"/>
  <c r="K174" i="7"/>
  <c r="J176" i="7"/>
  <c r="K177" i="7"/>
  <c r="K178" i="7"/>
  <c r="K167" i="7" s="1"/>
  <c r="J182" i="7"/>
  <c r="J183" i="7"/>
  <c r="K184" i="7"/>
  <c r="J186" i="7"/>
  <c r="K187" i="7"/>
  <c r="J189" i="7"/>
  <c r="K190" i="7"/>
  <c r="K191" i="7"/>
  <c r="K180" i="7" s="1"/>
  <c r="J195" i="7"/>
  <c r="J196" i="7"/>
  <c r="K197" i="7"/>
  <c r="J199" i="7"/>
  <c r="K200" i="7"/>
  <c r="J202" i="7"/>
  <c r="K203" i="7"/>
  <c r="K204" i="7"/>
  <c r="K193" i="7" s="1"/>
  <c r="J208" i="7"/>
  <c r="J209" i="7"/>
  <c r="K210" i="7"/>
  <c r="J212" i="7"/>
  <c r="K213" i="7"/>
  <c r="J215" i="7"/>
  <c r="K216" i="7"/>
  <c r="K217" i="7"/>
  <c r="K206" i="7" s="1"/>
  <c r="J221" i="7"/>
  <c r="J222" i="7"/>
  <c r="K223" i="7"/>
  <c r="J225" i="7"/>
  <c r="K226" i="7"/>
  <c r="J228" i="7"/>
  <c r="K229" i="7"/>
  <c r="K230" i="7"/>
  <c r="K219" i="7" s="1"/>
  <c r="J234" i="7"/>
  <c r="J235" i="7"/>
  <c r="K236" i="7"/>
  <c r="J238" i="7"/>
  <c r="K239" i="7"/>
  <c r="J241" i="7"/>
  <c r="K242" i="7"/>
  <c r="K243" i="7"/>
  <c r="K232" i="7" s="1"/>
  <c r="J247" i="7"/>
  <c r="J248" i="7"/>
  <c r="K249" i="7"/>
  <c r="J251" i="7"/>
  <c r="J252" i="7"/>
  <c r="K253" i="7"/>
  <c r="J255" i="7"/>
  <c r="K256" i="7"/>
  <c r="K257" i="7"/>
  <c r="K245" i="7" s="1"/>
  <c r="J263" i="7"/>
  <c r="J264" i="7"/>
  <c r="K265" i="7"/>
  <c r="J267" i="7"/>
  <c r="K268" i="7"/>
  <c r="J270" i="7"/>
  <c r="K271" i="7"/>
  <c r="K272" i="7"/>
  <c r="K261" i="7" s="1"/>
  <c r="J276" i="7"/>
  <c r="J277" i="7"/>
  <c r="K278" i="7"/>
  <c r="J280" i="7"/>
  <c r="K281" i="7"/>
  <c r="J283" i="7"/>
  <c r="K284" i="7"/>
  <c r="K285" i="7"/>
  <c r="K274" i="7" s="1"/>
  <c r="J289" i="7"/>
  <c r="J290" i="7"/>
  <c r="J291" i="7"/>
  <c r="K292" i="7"/>
  <c r="K293" i="7"/>
  <c r="K287" i="7" s="1"/>
  <c r="G14" i="9"/>
  <c r="G13" i="9" s="1"/>
  <c r="G17" i="9"/>
  <c r="G16" i="9" s="1"/>
  <c r="G20" i="9"/>
  <c r="G19" i="9" s="1"/>
  <c r="G23" i="9"/>
  <c r="G22" i="9" s="1"/>
  <c r="G29" i="9"/>
  <c r="G32" i="9"/>
  <c r="G31" i="9" s="1"/>
  <c r="G38" i="9"/>
  <c r="G37" i="9" s="1"/>
  <c r="G41" i="9"/>
  <c r="G40" i="9" s="1"/>
  <c r="G44" i="9"/>
  <c r="G43" i="9" s="1"/>
  <c r="G47" i="9"/>
  <c r="G46" i="9" s="1"/>
  <c r="G50" i="9"/>
  <c r="G49" i="9" s="1"/>
  <c r="G53" i="9"/>
  <c r="G52" i="9" s="1"/>
  <c r="G59" i="9"/>
  <c r="G58" i="9" s="1"/>
  <c r="G62" i="9"/>
  <c r="G61" i="9" s="1"/>
  <c r="G65" i="9"/>
  <c r="G64" i="9" s="1"/>
  <c r="G68" i="9"/>
  <c r="G69" i="9"/>
  <c r="G72" i="9"/>
  <c r="G71" i="9" s="1"/>
  <c r="G75" i="9"/>
  <c r="G76" i="9"/>
  <c r="G77" i="9"/>
  <c r="G78" i="9"/>
  <c r="G84" i="9"/>
  <c r="G83" i="9" s="1"/>
  <c r="G87" i="9"/>
  <c r="G86" i="9" s="1"/>
  <c r="H52" i="2"/>
  <c r="H51" i="2"/>
  <c r="H53" i="2" s="1"/>
  <c r="H45" i="2"/>
  <c r="H44" i="2"/>
  <c r="H43" i="2"/>
  <c r="H42" i="2"/>
  <c r="H41" i="2"/>
  <c r="H40" i="2"/>
  <c r="H46" i="2" s="1"/>
  <c r="H34" i="2"/>
  <c r="H33" i="2"/>
  <c r="H32" i="2"/>
  <c r="H31" i="2"/>
  <c r="H30" i="2"/>
  <c r="H29" i="2"/>
  <c r="H35" i="2" s="1"/>
  <c r="H23" i="2"/>
  <c r="H22" i="2"/>
  <c r="H24" i="2" s="1"/>
  <c r="H16" i="2"/>
  <c r="H15" i="2"/>
  <c r="H14" i="2"/>
  <c r="H13" i="2"/>
  <c r="H17" i="2" l="1"/>
  <c r="H55" i="2" s="1"/>
  <c r="G74" i="9"/>
  <c r="G67" i="9"/>
</calcChain>
</file>

<file path=xl/sharedStrings.xml><?xml version="1.0" encoding="utf-8"?>
<sst xmlns="http://schemas.openxmlformats.org/spreadsheetml/2006/main" count="1231" uniqueCount="276">
  <si>
    <t>CST REFORMA ELÈCTRICA INFRAESTRUCTURA RACKS</t>
  </si>
  <si>
    <t>PRESSUPOST</t>
  </si>
  <si>
    <t>Preu</t>
  </si>
  <si>
    <t>Amidament</t>
  </si>
  <si>
    <t>Import</t>
  </si>
  <si>
    <t>Obra</t>
  </si>
  <si>
    <t>01</t>
  </si>
  <si>
    <t>Pressupost1</t>
  </si>
  <si>
    <t>Capítol</t>
  </si>
  <si>
    <t>QUADRES ELÈCTRICS I EQUIPAMENT</t>
  </si>
  <si>
    <t>01.01</t>
  </si>
  <si>
    <t>PG47-XAX4</t>
  </si>
  <si>
    <t>u</t>
  </si>
  <si>
    <t xml:space="preserve">Subministrament i instal·lació de subquadre de Baixa tensió, segons esquema de projecte Subquadre Racks.
De construcció metàl·lica, muntatge superficial amb portes transparents, pany i clau, format per Armaris PRISMA G o tècnicament equivalent.
Equipat amb interruptors automàtics magnetotèrmics de tall omnipolar, automàtics diferencials, seccionadors, contactors, contactes auxiliars, pilots, elements de maniobra i borns de connexió.
S'inclouen els elements de control de la xarxa de BMS i analitzador de xarxes METSEPM5320 d'Schneider Electric o tècnicament equivalent.
Cablejat i connexionat, accessoris normalitzats i espai de reserva mínim 20%. </t>
  </si>
  <si>
    <t>PG47-XXX6</t>
  </si>
  <si>
    <t>Sortida de quadre general formada per Interruptor NSX250A 4P (Endollable Polyfast) equipat  per integrar en quadre tipus OKKEN.
Inclou:
-Disjuntor NSX250N
-Unitat de control Micrologic 7.2E
-Modul interface de comunicacio Modbus SL+ NSX cord 1,3m
-Comandament electric comunicat
-Contacte auxiliar
-Bobina de disparo
-Toroidals
Inclou cablejat de control i integració amb el scada elèctric existent.
Totalment instal·lat i en funcionament.</t>
  </si>
  <si>
    <t>SCHNENL08</t>
  </si>
  <si>
    <t>Integració en el sistema BMS existent de l'edifici, l'analitzador de xarxes, detector de tensió, alarmes de Sai i els contactes auxiliars per a la supervisió i gestió de consums i alarmes.
Comprèn: Mapeig de variables, segons documentació del sistema. Disseny i programació de les pantalles gràfiques de supervisió, amb punts d'interacció amb el sistema.</t>
  </si>
  <si>
    <t>CUXXEL81</t>
  </si>
  <si>
    <t>Connexionat del Bus amb l'analitzador de Xarxes, inclou el cablejat des del quadre de Baixa tensió fins a punt de control centralitzat indicat per la propietat.
Inclou cablejat, canalització, i petit material necessari per la instal·lació.</t>
  </si>
  <si>
    <t>TOTAL</t>
  </si>
  <si>
    <t>02</t>
  </si>
  <si>
    <t>SAI I EQUIPAMENT</t>
  </si>
  <si>
    <t>01.02</t>
  </si>
  <si>
    <t>PGC5-XXX1</t>
  </si>
  <si>
    <t xml:space="preserve">Subministrament i muntatge de SAI trifàsic VFI (En línia Doble Conversió) modular de fins a 200kVAs (8x25kVAs), quipat amb 4 mòduls de potència, per a una configuració de 75+25kVA (3+1).
, intercanviables en calent (hot-swap) i connexió sense cables (plug-in), i amb una autonomia de 15 minuts a 75kVA.
Marca / Model: SOCOMEC / Model Modulys GreenPower2.0 o tècnicament equivalent.
Inclou posada en servei per part del servei tècnic oficial del Sai.
Cada mòdul està compost per:
-Un rectificador-carregador amb tecnologia de transistors IGBT (THDI (reinyectació harmònica d’entrada) &lt;3%, Factor de potència &gt;0,99)
-Un ondulador-inversor amb tecnologia de transistors IGBT (Factor de potència a la sortida = 1). 
-Sistema de control amb microprocessador.
-No penalització de la potència activa (kWs) lliurada pel SAI amb càrregues amb factor de potència des de 0,9 inductiu fins a 0,9 capacitiu.
-
By-pass estàtic (hotswap) i de manteniment centralitzat intern.
-
-Bateries d’alta qualitat amb una vida mitjana de 10-12 anys segons classificació de la Guia Eurobat. Tecnologia: AGM (electròlit absorbit en el separador). -Electrodes tipus plaques planes de plom-calci sense manteniment. 
-Autonomia de 15 minuts a 75kVA (test automàtic de disponibilitat). 
-Ubicació en armari adossat a l’ondulador. Possibilitat d’extensió d’autonomia. Bateries modulars i possibilitat de canvi en calent (hot swap). Cada armari de bateries compost com a màxim per 12 mòduls de bateries treballant en paral·lel. Cada mòdul de bateries compost per 48 bateries de 9 Ah en sèrie. Per aconseguir l’autonomia sol·licitada, cada equip disposa d’1 armari de bateries amb 6 mòduls en paral·lel. 1 seccionador de bateries per a cada mòdul de bateries.
Entrada comuna al SAI.
Supervisió via SNMP. Targeta Netvision.
Targeta de contactes lliures de tensió.
Rendiment de l’equip de fins al 96,5% en mode VFI. Certificat per TUV.
Transport fins a peu d’obra (no especial) inclòs.
</t>
  </si>
  <si>
    <t>PGC5-XXX2</t>
  </si>
  <si>
    <t xml:space="preserve">Subministrament i muntatge de Quadre de BY-PASS de doble aïllament segons esquemes de projecte, de construcció de metàl·lica, muntatge superficial amb portes transparents, pany i clau, format per Armari Prisma G d'Schneider o tècnicament equivalent.
Equipat amb interruptors automàtics magnetotèrmics de tall omnipolar, automàtics diferencials, seccionadors, contactors i borns de connexió.
S'inclou el interruptor de by-pass amb conctactes auxiliars per a permetre el by-pass del Sai sense pas per 0, incloent kit d'embarrat, comandament, i tots els accessoris per al seu correcte muntatge i funcionament. Model SIRCOVER BP 4X200A I-I/II-II de Socomec o tècnicament equivalent.
S'inclou el cablejat del contacte auxiliar de l'interruptor de by-pass amb el SAI.
Cablejat i connexionat, accessoris normalitzats i espai de reserva mínim 20%. </t>
  </si>
  <si>
    <t>03</t>
  </si>
  <si>
    <t>LÍNIES ELÈCTRIQUES I CANALITZACIONS PRINCIPALS</t>
  </si>
  <si>
    <t>01.03</t>
  </si>
  <si>
    <t>PG33-E43E</t>
  </si>
  <si>
    <t>m</t>
  </si>
  <si>
    <t>Cable amb conductor de coure de tensió assignada0,6/1 kV, de designació RZ1-K (AS), construcció segons norma UNE 21123-4, unipolar, de secció 1x120 mm2, amb coberta del cable de poliolefines, classe de reacció al foc Cca-s1b, d1, a1 segons la norma UNE-EN 50575 amb baixa emissió fums, col·locat en canal o safata</t>
  </si>
  <si>
    <t>PG33-E43B</t>
  </si>
  <si>
    <t>Cable amb conductor de coure de tensió assignada0,6/1 kV, de designació RZ1-K (AS), construcció segons norma UNE 21123-4, unipolar, de secció 1x70 mm2, amb coberta del cable de poliolefines, classe de reacció al foc Cca-s1b, d1, a1 segons la norma UNE-EN 50575 amb baixa emissió fums, col·locat en canal o safata</t>
  </si>
  <si>
    <t>PG33-E43D</t>
  </si>
  <si>
    <t>Cable amb conductor de coure de tensió assignada0,6/1 kV, de designació RZ1-K (AS), construcció segons norma UNE 21123-4, unipolar, de secció 1x95 mm2, amb coberta del cable de poliolefines, classe de reacció al foc Cca-s1b, d1, a1 segons la norma UNE-EN 50575 amb baixa emissió fums, col·locat en canal o safata</t>
  </si>
  <si>
    <t>PG33-E439</t>
  </si>
  <si>
    <t>Cable amb conductor de coure de tensió assignada0,6/1 kV, de designació RZ1-K (AS), construcció segons norma UNE 21123-4, unipolar, de secció 1x50 mm2, amb coberta del cable de poliolefines, classe de reacció al foc Cca-s1b, d1, a1 segons la norma UNE-EN 50575 amb baixa emissió fums, col·locat en canal o safata</t>
  </si>
  <si>
    <t>PG2J-4BOI</t>
  </si>
  <si>
    <t>Safata metàl·lica de reixa amb coberta d'acer electrozincat, d'alçària 100 mm i amplària 300 mm, col·locada sobre suports horitzontals amb elements de suport</t>
  </si>
  <si>
    <t>PG3B-E7CR</t>
  </si>
  <si>
    <t>Conductor de coure nu, unipolar de secció 1x35 mm2, muntat superficialment</t>
  </si>
  <si>
    <t>04</t>
  </si>
  <si>
    <t>LÍNIES ELÈCTRIQUES I CANALITZACIONS SECUNDARIES</t>
  </si>
  <si>
    <t>01.04</t>
  </si>
  <si>
    <t>PG33-E43X</t>
  </si>
  <si>
    <t>Cable amb conductor de coure de tensió assignada0,6/1 kV, de designació RZ1-K (AS), construcció segons norma UNE 21123-4, tripolar, de secció 3x4 mm2, amb coberta del cable de poliolefines, classe de reacció al foc Cca-s1b, d1, a1 segons la norma UNE-EN 50575 amb baixa emissió fums, col·locat en canal o safata</t>
  </si>
  <si>
    <t>PG33-E43Y</t>
  </si>
  <si>
    <t>Cable amb conductor de coure de tensió assignada0,6/1 kV, de designació RZ1-K (AS), construcció segons norma UNE 21123-4, tripolar, de secció 3x6 mm2, amb coberta del cable de poliolefines, classe de reacció al foc Cca-s1b, d1, a1 segons la norma UNE-EN 50575 amb baixa emissió fums, col·locat en canal o safata</t>
  </si>
  <si>
    <t>PG33-E43Z</t>
  </si>
  <si>
    <t>Cable amb conductor de coure de tensió assignada0,6/1 kV, de designació RZ1-K (AS), construcció segons norma UNE 21123-4, tripolar, de secció 3x10 mm2, amb coberta del cable de poliolefines, classe de reacció al foc Cca-s1b, d1, a1 segons la norma UNE-EN 50575 amb baixa emissió fums, col·locat en canal o safata</t>
  </si>
  <si>
    <t>PG2J-4BTK</t>
  </si>
  <si>
    <t>Safata metàl·lica de reixa d'acer electrozincat, d'alçària 50 mm i amplària 200 mm, col·locada suspesa de paraments horitzontals amb elements de suport</t>
  </si>
  <si>
    <t>PG2N-EUI8</t>
  </si>
  <si>
    <t>Tub flexible corrugat de plàstic sense halògens, de 40 mm de diàmetre nominal, aïllant i no propagador de la flama, de baixa emissió de fums i sense emissió de gasos tòxics ni corrosius, resistència a l'impacte de 2 J, resistència a compressió de 320 N i una rigidesa dielèctrica de 2000 V, muntat sobre sostremort</t>
  </si>
  <si>
    <t>05</t>
  </si>
  <si>
    <t>CLIMATITZACIÓ</t>
  </si>
  <si>
    <t>01.05</t>
  </si>
  <si>
    <t>PEG6-XXX1</t>
  </si>
  <si>
    <t>Subministrament i muntatge de Bomba de calor partida d'expansió directa amb condensació per aire, amb una unitat interior de tipus mural, potència frigorífica nominal de 7.1 kW, potència calorífica nominal de 7.1 kW, amb uns coeficients d'eficiència energètica estacionals SEER de 6.1 a 8.5 (A++) i SCOP de 4.6 a 5.1 (A++) segons REGLAMENTO (UE) 206/2012, alimentació elèctrica monofàsica de 230 V, motor de tipus DC Inverter i compressor hermètic rotatiu, gas refrigerant R32, nivell de potència acústica segons REGLAMENTO (UE) 206/2012, de preu superior, col.locada.
Model KIT-71PK3Z5 de Panasonic o tècnicament equivalent.
Inclou:
-Replanteig de la unitat interior i exterior
-Col·locació i fixació
-Suports i elements antivibratoris
-Connexionat amb les xarxes frigorífiques
-Connexionat amb la xarxa elèctrica i de control
-Connexionat fins la xarxa de recollida de condensats més propera
-Posada en funcionament</t>
  </si>
  <si>
    <t>PF51-6RX1</t>
  </si>
  <si>
    <t>Xarxa frigorífica de les línies de líquid i gas 1/4´´ i 5/8´´ desde la unitat exterior fins la unitat interior, mitjançant Tub de coure R220 (recuit)  de gruix 0,8 mm, segons norma UNE-EN 12735-1, soldat per capil·laritat amb soldadura forta (T&gt;450ºC) amb grau de dificultat mitjà i col·locat superficialment. S'inclouen les proves de pressió i estanqueitat.
Inclou l'aïllament tèrmic d'escuma elastomèrica per a canonades que transporten fluids a temperatura entre -50°C i 105°C, per a tub de diàmetre exterior 18 mm, de 25 mm de gruix, amb un factor de resistència a la difusió del vapor d'aigua &gt;= 7000, col·locat superficialment.
Inclou part proporcional de canaleta exterior amb tapa per a la protecció dels tubs.</t>
  </si>
  <si>
    <t xml:space="preserve">IMPORT TOTAL DEL PRESSUPOST : </t>
  </si>
  <si>
    <t>Justificació d'elements</t>
  </si>
  <si>
    <t>Nº</t>
  </si>
  <si>
    <t>Codi</t>
  </si>
  <si>
    <t>U.A.</t>
  </si>
  <si>
    <t>Descripció</t>
  </si>
  <si>
    <t>Descripció curta</t>
  </si>
  <si>
    <t>Partida d'obra</t>
  </si>
  <si>
    <t>Rend.:</t>
  </si>
  <si>
    <t>Connexionat del Bus de dades amb l'analitzador de Xarxes</t>
  </si>
  <si>
    <t>PEG6-5ZQF</t>
  </si>
  <si>
    <t>Bomba de calor partida d'expansió directa amb condensació per aire, amb una unitat interior de tipus mural, potència frigorífica nominal de 6.7 a 7.2 kW, potència calorífica nominal de 7.2 a 7.7 kW, amb uns coeficients d'eficiència energètica estacionals SEER de 6.1 a 8.5 (A++) i SCOP de 4.6 a 5.1 (A++) segons REGLAMENTO (UE) 206/2012, alimentació elèctrica monofàsica de 230 V, motor de tipus DC Inverter i compressor hermètic rotatiu, gas refrigerant R32, nivell de potència acústica segons REGLAMENTO (UE) 206/2012, de preu superior, col.locada</t>
  </si>
  <si>
    <t>Bomba partida mural,6.7 a 7.2kW/7.2 a 7.7kW,A++/A++,230V,R32,preu sup.,col.</t>
  </si>
  <si>
    <t>Mà d'obra</t>
  </si>
  <si>
    <t>A0F-000C</t>
  </si>
  <si>
    <t>h</t>
  </si>
  <si>
    <t>Oficial 1a calefactor</t>
  </si>
  <si>
    <t>/R</t>
  </si>
  <si>
    <t>x</t>
  </si>
  <si>
    <t>=</t>
  </si>
  <si>
    <t>A01-FEPC</t>
  </si>
  <si>
    <t>Ajudant calefactor</t>
  </si>
  <si>
    <t>Subtotal mà d'obra</t>
  </si>
  <si>
    <t>Material</t>
  </si>
  <si>
    <t>BEG3-15PS</t>
  </si>
  <si>
    <t>Bomba de calor partida d'expansió directa amb condensació per aire, amb una unitat interior de tipus mural, potència frigorífica nominal de 6.7 a 7.2 kW, potència calorífica nominal de 7.2 a 7.7 kW, amb uns coeficients d'eficiència energètica estacionals SEER de 6.1 a 8.5 (A++) i SCOP de 4.6 a 5.1 (A++) segons REGLAMENTO (UE) 206/2012, alimentació elèctrica monofàsica de 230 V, motor de tipus DC Inverter i compressor hermètic rotatiu, gas refrigerant R32, nivell de potència acústica segons REGLAMENTO (UE) 206/2012, de preu superior</t>
  </si>
  <si>
    <t>Subtotal material</t>
  </si>
  <si>
    <t>Despeses auxiliars</t>
  </si>
  <si>
    <t>%</t>
  </si>
  <si>
    <t>Cost directe</t>
  </si>
  <si>
    <t>Total</t>
  </si>
  <si>
    <t>PF51-6RX8</t>
  </si>
  <si>
    <t>Tub de coure R220 (recuit) 3/8 ´´ de diàmetre nominal i de gruix 0,8 mm, segons norma UNE-EN 12735-1, soldat per capil·laritat amb soldadura forta (T&gt;450ºC) amb grau de dificultat mitjà i col·locat sota canal per a fluids i subjectat amb el sistema de grapes de la canal</t>
  </si>
  <si>
    <t>Tub de coure R220 (recuit) 3/8 ´´ de diàmetre nominal i de gruix 0,8 mm, segons norma UNE-EN 12735-1</t>
  </si>
  <si>
    <t>A01-FEPH</t>
  </si>
  <si>
    <t>Ajudant muntador</t>
  </si>
  <si>
    <t>A0F-000R</t>
  </si>
  <si>
    <t>Oficial 1a muntador</t>
  </si>
  <si>
    <t>BFWD-2HKO</t>
  </si>
  <si>
    <t>Accessori per a tub de coure per a instal·lacions frigorífiques de 3/8 ´´ de diàmetre nominal, per a soldar per capil·laritat</t>
  </si>
  <si>
    <t>BFYC-04PB</t>
  </si>
  <si>
    <t>Part proporcional d'elements de muntatge, per a tub de coure frigorífic de 3/8 ´´ de diàmetre nominal, per a soldar per capilaritat</t>
  </si>
  <si>
    <t>BF54-1JXU</t>
  </si>
  <si>
    <t>PF51-6RX9</t>
  </si>
  <si>
    <t>Tub de coure R220 (recuit) 5/8 ´´ de diàmetre nominal i de gruix 0,8 mm, segons norma UNE-EN 12735-1, soldat per capil·laritat amb soldadura forta (T&gt;450ºC) amb grau de dificultat mitjà i col·locat sota canal per a fluids i subjectat amb el sistema de grapes de la canal</t>
  </si>
  <si>
    <t>Tub Cu R220 (recuit) DN=5/8´´,g= 0,8mm soldat capil.,dific. mitjà i col·locat sota canal</t>
  </si>
  <si>
    <t>BFWD-2HKR</t>
  </si>
  <si>
    <t>Accessori per a tub de coure per a instal·lacions frigorífiques de 5/8 ´´ de diàmetre nominal, per a soldar per capil·laritat</t>
  </si>
  <si>
    <t>BFYC-04PC</t>
  </si>
  <si>
    <t>Part proporcional d'elements de muntatge, per a tub de coure frigorífic de 5/8 ´´ de diàmetre nominal, per a soldar per capilaritat</t>
  </si>
  <si>
    <t>BF54-1JXV</t>
  </si>
  <si>
    <t>Tub de coure R220 (recuit) 5/8 ´´ de diàmetre nominal i de gruix 0,8 mm, segons norma UNE-EN 12735-1</t>
  </si>
  <si>
    <t>PF51-6RXJ</t>
  </si>
  <si>
    <t>Tub de coure R220 (recuit) 1/4 ´´ de diàmetre nominal i de gruix 0,8 mm, segons norma UNE-EN 12735-1, soldat per capil·laritat amb soldadura forta (T&gt;450ºC) amb grau de dificultat mitjà i col·locat superficialment</t>
  </si>
  <si>
    <t>Tub de coure R220 (recuit) 1/4 ´´ de diàmetre nominal i de gruix 0,8 mm, segons norma UNE-EN 12735-1</t>
  </si>
  <si>
    <t>BFWD-2HKY</t>
  </si>
  <si>
    <t>Accessori per a tub de coure per a instal·lacions frigorífiques d'1/4 ´´ de diàmetre nominal, per a soldar per capil·laritat</t>
  </si>
  <si>
    <t>B0A1-07LA</t>
  </si>
  <si>
    <t>Abraçadora metàl·lica, de 6 mm de diàmetre interior</t>
  </si>
  <si>
    <t>BFYC-04PD</t>
  </si>
  <si>
    <t>Part proporcional d'elements de muntatge, per a tub de coure frigorífic d'1/4 ´´ de diàmetre nominal, per a soldar per capilaritat</t>
  </si>
  <si>
    <t>BF54-1JXW</t>
  </si>
  <si>
    <t>PFQ0-3LE4</t>
  </si>
  <si>
    <t>Aïllament tèrmic d'escuma elastomèrica per a canonades que transporten fluids a temperatura entre -50°C i 105°C, per a tub de diàmetre exterior 18 mm, de 25 mm de gruix, amb un factor de resistència a la difusió del vapor d'aigua &gt;= 7000, col·locat superficialment amb grau de dificultat baix</t>
  </si>
  <si>
    <t>Aïllament tèrmic d'escuma elastomèrica per a canonades que transporten fluids a temperatura entre -5</t>
  </si>
  <si>
    <t>BFQ0-0DCZ</t>
  </si>
  <si>
    <t>Aïllament tèrmic d'escuma elastomèrica per a canonades que transporten fluids a temperatura entre -50°C i 105°C, per a tub de diàmetre exterior 18 mm, de 25 mm de gruix, classe de reacció al foc BL-s2, d0 segons norma UNE-EN 13501-1, amb un factor de resistència a la difusió del vapor d'aigua &gt;= 7000</t>
  </si>
  <si>
    <t>BFY3-065M</t>
  </si>
  <si>
    <t>Part proporcional d'elements de muntatge per a aïllament tèrmic d'escuma elastomèrica, de 25 mm de gruix</t>
  </si>
  <si>
    <t>PGC5-BI7T</t>
  </si>
  <si>
    <t>Sistema d'alimentació ininterrompuda de tipus modular, de 70 kVA de potència, temps d'autonomia de 15 minuts, tecnologia on-line de doble conversió amb modulació d'ample de polsos (PWM), classificació VFI-SS-111 segons la norma EN 62040-3, tensió d'entrada 3x400 V (-27%/+20%), tensió de sortida 3x400 V (±1 %), rendiment total &gt;96%, factor de potència d'entrada &gt; .99, THDi &lt;3%, sobrecàrrega admissible 110% durant 10 minuts i del 125% durant 1 minut, possibilitat de connexió fins a 9 mòduls més, comunicació remota mitjançant sortida a relés i port RS-232, protocol de comunicació privat, comunicació local mitjançant display LCD i LED's, bateries de plom tipus AGM, bypass estàtic i manual, format autoportant, col·locat</t>
  </si>
  <si>
    <t>SAI modular,70kVA-15min, on-line db.conv.PWM, 3x400V/3x400Vcol.</t>
  </si>
  <si>
    <t>A0F-000E</t>
  </si>
  <si>
    <t>Oficial 1a electricista</t>
  </si>
  <si>
    <t>A01-FEPD</t>
  </si>
  <si>
    <t>Ajudant electricista</t>
  </si>
  <si>
    <t>BGC6-2R0D</t>
  </si>
  <si>
    <t>Sistema d'alimentació ininterrompuda de tipus modular, de 70 kVA de potència, temps d'autonomia de 15 minuts, tecnologia on-line de doble conversió amb modulació d'ample de polsos (PWM), classificació VFI-SS-111 segons la norma EN 62040-3, tensió d'entrada 3x400 V (-27%/+20%), tensió de sortida 3x400 V (±1 %), rendiment total &gt;96%, factor de potència d'entrada &gt; .99, THDi &lt;3%, sobrecàrrega admissible 110% durant 10 minuts i del 125% durant 1 minut, possibilitat de connexió fins a 9 mòduls més, comunicació remota mitjançant sortida a relés i port RS-232, protocol de comunicació privat, comunicació local mitjançant display LCD i LED's, bateries de plom tipus AGM, bypass estàtic i manual, format autoportant</t>
  </si>
  <si>
    <t>Enginyeria control de xarxes i elements d'electricitat</t>
  </si>
  <si>
    <t>P-1</t>
  </si>
  <si>
    <t>Bomba partida mural R32</t>
  </si>
  <si>
    <t>P-3</t>
  </si>
  <si>
    <t>Safata reixa+coberta acer electrozincat,100mmx300mm,col.s/sup.horitz.</t>
  </si>
  <si>
    <t>BG2J-0BCG</t>
  </si>
  <si>
    <t>Safata metàl·lica reixa d'acer electrozincat, d'alçària 100 mm i amplària 300 mm</t>
  </si>
  <si>
    <t>BGY1-1OYH</t>
  </si>
  <si>
    <t>Part proporcional d'elements de suport per a safates metàl·liques d'acer electrozincat de 300 mm d'amplària, per a instal·lació sobre suports horitzontals</t>
  </si>
  <si>
    <t>BG29-1ZT1</t>
  </si>
  <si>
    <t>Coberta per a safata metàl·lica reixa, d'acer galvanitzat sendzimir, de 300 mm d'amplària</t>
  </si>
  <si>
    <t>P-4</t>
  </si>
  <si>
    <t>Safata reixa acer electrozincat,50mmx200mm,col.susp/param.horitz.</t>
  </si>
  <si>
    <t>BGY1-1OY1</t>
  </si>
  <si>
    <t>Part proporcional d'elements de suport per a safates metàl·liques d'acer electrozincat de 200 mm d'amplària, per a instal·lació suspesa de paraments horitzontals</t>
  </si>
  <si>
    <t>BG2J-0BBY</t>
  </si>
  <si>
    <t>Safata metàl·lica reixa d'acer electrozincat, d'alçària 50 mm i amplària 200 mm</t>
  </si>
  <si>
    <t>P-5</t>
  </si>
  <si>
    <t>Tub flexible corrugat plàstic s/halògens,DN=40mmbaixa emissió fums,2J,320N,2000V,sob/sostremort</t>
  </si>
  <si>
    <t>BG2Q-1KT1</t>
  </si>
  <si>
    <t>Tub flexible corrugat de plàstic sense halògens, de 40 mm de diàmetre nominal, aïllant i no propagador de la flama, de baixa emissió de fums i sense emissió de gasos tòxics ni corrosius, resistència a l'impacte de 2 J, resistència a compressió de 320 N i una rigidesa dielèctrica de 2000 V</t>
  </si>
  <si>
    <t>P-6</t>
  </si>
  <si>
    <t>Cable 0,6/1 kV RZ1-K (AS), 1x50mm2,col.canal/safata</t>
  </si>
  <si>
    <t>BG33-G2SE</t>
  </si>
  <si>
    <t>Cable amb conductor de coure de tensió assignada0,6/1 kV, de designació RZ1-K (AS), construcció segons norma UNE 21123-4, unipolar, de secció 1x50 mm2, amb coberta del cable de poliolefines, classe de reacció al foc Cca-s1b, d1, a1 segons la norma UNE-EN 50575 amb baixa emissió fums</t>
  </si>
  <si>
    <t>P-7</t>
  </si>
  <si>
    <t>Cable 0,6/1 kV RZ1-K (AS), 1x70mm2,col.canal/safata</t>
  </si>
  <si>
    <t>BG33-G2SB</t>
  </si>
  <si>
    <t>Cable amb conductor de coure de tensió assignada0,6/1 kV, de designació RZ1-K (AS), construcció segons norma UNE 21123-4, unipolar, de secció 1x70 mm2, amb coberta del cable de poliolefines, classe de reacció al foc Cca-s1b, d1, a1 segons la norma UNE-EN 50575 amb baixa emissió fums</t>
  </si>
  <si>
    <t>P-8</t>
  </si>
  <si>
    <t>Cable 0,6/1 kV RZ1-K (AS), 1x95mm2,col.canal/safata</t>
  </si>
  <si>
    <t>BG33-G2S8</t>
  </si>
  <si>
    <t>Cable amb conductor de coure de tensió assignada0,6/1 kV, de designació RZ1-K (AS), construcció segons norma UNE 21123-4, unipolar, de secció 1x95 mm2, amb coberta del cable de poliolefines, classe de reacció al foc Cca-s1b, d1, a1 segons la norma UNE-EN 50575 amb baixa emissió fums</t>
  </si>
  <si>
    <t>P-9</t>
  </si>
  <si>
    <t>Cable 0,6/1 kV RZ1-K (AS), 1x120mm2,col.canal/safata</t>
  </si>
  <si>
    <t>BG33-G2S3</t>
  </si>
  <si>
    <t>Cable amb conductor de coure de tensió assignada0,6/1 kV, de designació RZ1-K (AS), construcció segons norma UNE 21123-4, unipolar, de secció 1x120 mm2, amb coberta del cable de poliolefines, classe de reacció al foc Cca-s1b, d1, a1 segons la norma UNE-EN 50575 amb baixa emissió fums</t>
  </si>
  <si>
    <t>P-10</t>
  </si>
  <si>
    <t>Cable 0,6/1 kV RZ1-K (AS), 3x4mm2,col.canal/safata</t>
  </si>
  <si>
    <t>BG33-G2VM</t>
  </si>
  <si>
    <t>Cable amb conductor de coure de tensió assignada0,6/1 kV, de designació RZ1-K (AS), construcció segons norma UNE 21123-4, tripolar, de secció 3x4 mm2, amb coberta del cable de poliolefines, classe de reacció al foc Cca-s1b, d1, a1 segons la norma UNE-EN 50575 amb baixa emissió fums</t>
  </si>
  <si>
    <t>P-11</t>
  </si>
  <si>
    <t>Cable 0,6/1 kV RZ1-K (AS), 3x6mm2,col.canal/safata</t>
  </si>
  <si>
    <t>BG33-G2VR</t>
  </si>
  <si>
    <t>Cable amb conductor de coure de tensió assignada0,6/1 kV, de designació RZ1-K (AS), construcció segons norma UNE 21123-4, tripolar, de secció 3x6 mm2, amb coberta del cable de poliolefines, classe de reacció al foc Cca-s1b, d1, a1 segons la norma UNE-EN 50575 amb baixa emissió fums</t>
  </si>
  <si>
    <t>P-12</t>
  </si>
  <si>
    <t>Cable 0,6/1 kV RZ1-K (AS), 3x10mm2,col.canal/safata</t>
  </si>
  <si>
    <t>BG33-G2VQ</t>
  </si>
  <si>
    <t>Cable amb conductor de coure de tensió assignada0,6/1 kV, de designació RZ1-K (AS), construcció segons norma UNE 21123-4, tripolar, de secció 3x10 mm2, amb coberta del cable de poliolefines, classe de reacció al foc Cca-s1b, d1, a1 segons la norma UNE-EN 50575 amb baixa emissió fums</t>
  </si>
  <si>
    <t>P-13</t>
  </si>
  <si>
    <t>Conductor Cu nu,1x35mm2,munt.superf.</t>
  </si>
  <si>
    <t>BGWF-0ARJ</t>
  </si>
  <si>
    <t>Part proporcional d'accessoris per a conductors de coure nus</t>
  </si>
  <si>
    <t>BG3I-06W3</t>
  </si>
  <si>
    <t>Conductor de coure nu, unipolar de secció 1x35 mm2</t>
  </si>
  <si>
    <t>P-14</t>
  </si>
  <si>
    <t>Subquadre Racks</t>
  </si>
  <si>
    <t>P-15</t>
  </si>
  <si>
    <t xml:space="preserve">Sortida quadre general </t>
  </si>
  <si>
    <t>P-16</t>
  </si>
  <si>
    <t>SAI modular, 75x25kVA (3+1) autonomia de 15 minuts a 75kVA</t>
  </si>
  <si>
    <t>BGC6-XXX1</t>
  </si>
  <si>
    <t>SAI 75+25kVA (3+1)</t>
  </si>
  <si>
    <t>P-17</t>
  </si>
  <si>
    <t>Quadre de BY-PASS 200A</t>
  </si>
  <si>
    <t>BGC6-XXX2</t>
  </si>
  <si>
    <t>Quadre by-pass SAI</t>
  </si>
  <si>
    <t>P-2</t>
  </si>
  <si>
    <t>Xarxa frigorífica conjunt 1x1</t>
  </si>
  <si>
    <t>CO2eq (kg)</t>
  </si>
  <si>
    <t>MJ</t>
  </si>
  <si>
    <t>A01-FEP0</t>
  </si>
  <si>
    <t>A01-FEP01</t>
  </si>
  <si>
    <t>A0F-0000</t>
  </si>
  <si>
    <t>A0F-00001</t>
  </si>
  <si>
    <t>Abraçadora metàl·lica,d/int.=6mm</t>
  </si>
  <si>
    <t>Bomba partida mural,6.7 a 7.2kW/7.2 a 7.7kW,A++/A++,230V,R32,preu sup.</t>
  </si>
  <si>
    <t>Tub coure R220 (recuit) DN=3/8´´,g= 0,8mm</t>
  </si>
  <si>
    <t>Tub Cu R220 (recuit) DN=5/8´´,g= 0,8mm</t>
  </si>
  <si>
    <t>Tub coure R220 (recuit) DN=1/4´´,g= 0,8mm</t>
  </si>
  <si>
    <t>Aïllament tèrmic escum.elastom.,fluids (-50 i 105°C),D=18mm,g=25mm,factor dif.vapor&gt;= 7000</t>
  </si>
  <si>
    <t>Accessori per a tub de coure per a instal·lacions frigorífiques DN=3/8´´,p/soldar per capil·laritat</t>
  </si>
  <si>
    <t>Ac.tub Cu inst.frigo DN=5/8´´,p/soldar capil·lar.</t>
  </si>
  <si>
    <t>Accessori per a tub de coure per a instal·lacions frigorífiques DN=1/4´´,p/soldar per capil·laritat</t>
  </si>
  <si>
    <t>Pp.elem.munt.p/aïll.escum.elastom.,g=25mm</t>
  </si>
  <si>
    <t>Pp.elem.munt.,tub coure frigorífic DN=3/8´´,p/soldar per capilaritat</t>
  </si>
  <si>
    <t>Pp.elem.munt.,tub Cu frigor. DN=5/8´´,p/soldar per capilaritat</t>
  </si>
  <si>
    <t>Pp.elem.munt.,tub coure frigorífic DN=1/4´´,p/soldar per capilaritat</t>
  </si>
  <si>
    <t>Coberta safat.met.reixa acer galvanitzat sendzimir,ample=300mm</t>
  </si>
  <si>
    <t>Safata reixa acer electrozincat,50mmx200mm</t>
  </si>
  <si>
    <t>Safata reixa acer electrozincat,100mmx300mm</t>
  </si>
  <si>
    <t>Tub flexible corrugat plàstic s/halògens,DN=40mm,baixa emissió fums,2J,320N,2000V</t>
  </si>
  <si>
    <t>Cable 0,6/1 kV RZ1-K (AS), 1x120mm2</t>
  </si>
  <si>
    <t>Cable 0,6/1 kV RZ1-K (AS), 1x95mm2</t>
  </si>
  <si>
    <t>Cable 0,6/1 kV RZ1-K (AS), 1x70mm2</t>
  </si>
  <si>
    <t>Cable 0,6/1 kV RZ1-K (AS), 1x50mm2</t>
  </si>
  <si>
    <t>Cable 0,6/1 kV RZ1-K (AS), 3x4mm2</t>
  </si>
  <si>
    <t>Cable 0,6/1 kV RZ1-K (AS), 3x10mm2</t>
  </si>
  <si>
    <t>Cable 0,6/1 kV RZ1-K (AS), 3x6mm2</t>
  </si>
  <si>
    <t>Conductor Cu nu,1x35mm2</t>
  </si>
  <si>
    <t>SAI modular,70kVA-15min, on-line db.conv.PWM, 3x400V/3x400V</t>
  </si>
  <si>
    <t>P.p.accessoris p/conduc.Cu.nus</t>
  </si>
  <si>
    <t>P.p.elem.suport p/safat.met.acer electrozincat ample=200mm,susp/param.horitz.</t>
  </si>
  <si>
    <t>P.p.elem.suport p/safat.met.acer electrozincat ample=300mm,s/sup.horitz.</t>
  </si>
  <si>
    <t>AMIDAMENTS</t>
  </si>
  <si>
    <t>N</t>
  </si>
  <si>
    <t>01.01.001</t>
  </si>
  <si>
    <t>L</t>
  </si>
  <si>
    <t>01.01.002</t>
  </si>
  <si>
    <t>01.01.003</t>
  </si>
  <si>
    <t>01.01.004</t>
  </si>
  <si>
    <t>01.02.001</t>
  </si>
  <si>
    <t>01.02.002</t>
  </si>
  <si>
    <t>01.03.001</t>
  </si>
  <si>
    <t>DI SQ RACKS</t>
  </si>
  <si>
    <t>01.03.002</t>
  </si>
  <si>
    <t>01.03.003</t>
  </si>
  <si>
    <t>01.03.004</t>
  </si>
  <si>
    <t>01.03.005</t>
  </si>
  <si>
    <t>01.03.006</t>
  </si>
  <si>
    <t>01.04.001</t>
  </si>
  <si>
    <t>01.04.002</t>
  </si>
  <si>
    <t>01.04.003</t>
  </si>
  <si>
    <t>01.04.004</t>
  </si>
  <si>
    <t>PATI 8</t>
  </si>
  <si>
    <t>PATI 7</t>
  </si>
  <si>
    <t>01.04.005</t>
  </si>
  <si>
    <t>01.04.006</t>
  </si>
  <si>
    <t>PB</t>
  </si>
  <si>
    <t>P1</t>
  </si>
  <si>
    <t>P2</t>
  </si>
  <si>
    <t>RESTA</t>
  </si>
  <si>
    <t>01.05.001</t>
  </si>
  <si>
    <t>01.05.002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</si>
</sst>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000"/>
    <numFmt numFmtId="166" formatCode="###,###,##0.00000"/>
  </numFmts>
  <fonts count="8" x14ac:knownFonts="1">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1"/>
      <color rgb="FF000000"/>
      <name val="Calibri"/>
      <family val="2"/>
    </font>
    <font>
      <sz val="10"/>
      <color rgb="FF000000"/>
      <name val="Calibri"/>
      <family val="2"/>
    </font>
    <font>
      <b/>
      <sz val="10"/>
      <color rgb="FF000000"/>
      <name val="Calibri"/>
      <family val="2"/>
    </font>
  </fonts>
  <fills count="5">
    <fill>
      <patternFill patternType="none"/>
    </fill>
    <fill>
      <patternFill patternType="gray125"/>
    </fill>
    <fill>
      <patternFill patternType="solid">
        <fgColor rgb="FF99CCFF"/>
        <bgColor rgb="FF99CCFF"/>
      </patternFill>
    </fill>
    <fill>
      <patternFill patternType="solid">
        <fgColor rgb="FFFFFFCC"/>
        <bgColor rgb="FFFFFFCC"/>
      </patternFill>
    </fill>
    <fill>
      <patternFill patternType="solid">
        <fgColor rgb="FFC0C0C0"/>
        <bgColor rgb="FFC0C0C0"/>
      </patternFill>
    </fill>
  </fills>
  <borders count="3">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s>
  <cellStyleXfs count="1">
    <xf numFmtId="0" fontId="0" fillId="0" borderId="0" applyNumberFormat="0" applyBorder="0" applyAlignment="0"/>
  </cellStyleXfs>
  <cellXfs count="41">
    <xf numFmtId="0" fontId="0" fillId="0" borderId="0" xfId="0"/>
    <xf numFmtId="0" fontId="3" fillId="4" borderId="0" xfId="0" applyFont="1" applyFill="1" applyAlignment="1">
      <alignment horizontal="right"/>
    </xf>
    <xf numFmtId="0" fontId="0" fillId="0" borderId="0" xfId="0" applyAlignment="1">
      <alignment vertical="top"/>
    </xf>
    <xf numFmtId="0" fontId="0" fillId="0" borderId="0" xfId="0" applyAlignment="1">
      <alignment horizontal="justify" vertical="top" wrapText="1"/>
    </xf>
    <xf numFmtId="0" fontId="2" fillId="2" borderId="0" xfId="0" applyFont="1" applyFill="1" applyAlignment="1">
      <alignment horizontal="center"/>
    </xf>
    <xf numFmtId="0" fontId="1" fillId="0" borderId="0" xfId="0" applyFont="1"/>
    <xf numFmtId="0" fontId="0" fillId="2" borderId="0" xfId="0" applyFill="1"/>
    <xf numFmtId="0" fontId="3" fillId="0" borderId="0" xfId="0" applyFont="1"/>
    <xf numFmtId="49" fontId="3" fillId="0" borderId="0" xfId="0" applyNumberFormat="1" applyFont="1"/>
    <xf numFmtId="49" fontId="1" fillId="0" borderId="0" xfId="0" applyNumberFormat="1" applyFont="1"/>
    <xf numFmtId="0" fontId="1" fillId="0" borderId="0" xfId="0" applyFont="1" applyAlignment="1">
      <alignment wrapText="1"/>
    </xf>
    <xf numFmtId="164" fontId="1" fillId="3" borderId="0" xfId="0" applyNumberFormat="1" applyFont="1" applyFill="1" applyProtection="1">
      <protection locked="0"/>
    </xf>
    <xf numFmtId="165" fontId="1" fillId="3" borderId="0" xfId="0" applyNumberFormat="1" applyFont="1" applyFill="1" applyProtection="1">
      <protection locked="0"/>
    </xf>
    <xf numFmtId="164" fontId="1" fillId="0" borderId="0" xfId="0" applyNumberFormat="1" applyFont="1"/>
    <xf numFmtId="164" fontId="3" fillId="0" borderId="0" xfId="0" applyNumberFormat="1" applyFont="1"/>
    <xf numFmtId="0" fontId="4" fillId="0" borderId="0" xfId="0" applyFont="1"/>
    <xf numFmtId="164" fontId="4" fillId="0" borderId="0" xfId="0" applyNumberFormat="1" applyFont="1"/>
    <xf numFmtId="0" fontId="7" fillId="2" borderId="0" xfId="0" applyFont="1" applyFill="1"/>
    <xf numFmtId="165" fontId="5" fillId="3" borderId="0" xfId="0" applyNumberFormat="1" applyFont="1" applyFill="1" applyProtection="1">
      <protection locked="0"/>
    </xf>
    <xf numFmtId="0" fontId="4" fillId="0" borderId="0" xfId="0" applyFont="1" applyAlignment="1">
      <alignment vertical="top"/>
    </xf>
    <xf numFmtId="165" fontId="4" fillId="0" borderId="0" xfId="0" applyNumberFormat="1" applyFont="1" applyAlignment="1">
      <alignment horizontal="center" vertical="top"/>
    </xf>
    <xf numFmtId="164" fontId="4" fillId="3" borderId="0" xfId="0" applyNumberFormat="1" applyFont="1" applyFill="1" applyAlignment="1" applyProtection="1">
      <alignment vertical="top"/>
      <protection locked="0"/>
    </xf>
    <xf numFmtId="165" fontId="0" fillId="3" borderId="0" xfId="0" applyNumberFormat="1" applyFill="1" applyProtection="1">
      <protection locked="0"/>
    </xf>
    <xf numFmtId="166" fontId="0" fillId="3" borderId="0" xfId="0" applyNumberFormat="1" applyFill="1" applyProtection="1">
      <protection locked="0"/>
    </xf>
    <xf numFmtId="166" fontId="0" fillId="0" borderId="0" xfId="0" applyNumberFormat="1"/>
    <xf numFmtId="0" fontId="0" fillId="3" borderId="0" xfId="0" applyFill="1" applyProtection="1">
      <protection locked="0"/>
    </xf>
    <xf numFmtId="0" fontId="0" fillId="0" borderId="0" xfId="0" applyAlignment="1">
      <alignment horizontal="right"/>
    </xf>
    <xf numFmtId="166" fontId="0" fillId="3" borderId="1" xfId="0" applyNumberFormat="1" applyFill="1" applyBorder="1" applyProtection="1">
      <protection locked="0"/>
    </xf>
    <xf numFmtId="165" fontId="0" fillId="0" borderId="0" xfId="0" applyNumberFormat="1"/>
    <xf numFmtId="0" fontId="3" fillId="4" borderId="0" xfId="0" applyFont="1" applyFill="1" applyAlignment="1">
      <alignment horizontal="center"/>
    </xf>
    <xf numFmtId="49" fontId="4" fillId="0" borderId="0" xfId="0" applyNumberFormat="1" applyFont="1" applyAlignment="1">
      <alignment vertical="top"/>
    </xf>
    <xf numFmtId="165" fontId="4" fillId="3" borderId="0" xfId="0" applyNumberFormat="1" applyFont="1" applyFill="1" applyAlignment="1" applyProtection="1">
      <alignment vertical="top"/>
      <protection locked="0"/>
    </xf>
    <xf numFmtId="165" fontId="5" fillId="3" borderId="2" xfId="0" applyNumberFormat="1" applyFont="1" applyFill="1" applyBorder="1" applyProtection="1">
      <protection locked="0"/>
    </xf>
    <xf numFmtId="0" fontId="1" fillId="0" borderId="0" xfId="0" applyFont="1" applyAlignment="1"/>
    <xf numFmtId="0" fontId="6" fillId="0" borderId="0" xfId="0" applyFont="1" applyAlignment="1"/>
    <xf numFmtId="0" fontId="2" fillId="2" borderId="0" xfId="0" applyFont="1" applyFill="1" applyAlignment="1">
      <alignment horizontal="center"/>
    </xf>
    <xf numFmtId="0" fontId="0" fillId="0" borderId="0" xfId="0" applyAlignment="1">
      <alignment horizontal="justify" vertical="top" wrapText="1"/>
    </xf>
    <xf numFmtId="0" fontId="0" fillId="0" borderId="0" xfId="0" applyAlignment="1">
      <alignment vertical="top"/>
    </xf>
    <xf numFmtId="165" fontId="4" fillId="3" borderId="0" xfId="0" applyNumberFormat="1" applyFont="1" applyFill="1" applyAlignment="1" applyProtection="1">
      <alignment horizontal="left" vertical="top"/>
      <protection locked="0"/>
    </xf>
    <xf numFmtId="0" fontId="0" fillId="3" borderId="0" xfId="0" applyFill="1" applyAlignment="1" applyProtection="1">
      <alignment vertical="top"/>
      <protection locked="0"/>
    </xf>
    <xf numFmtId="0" fontId="4" fillId="0" borderId="0" xfId="0" applyFont="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5"/>
  <sheetViews>
    <sheetView tabSelected="1" workbookViewId="0">
      <pane ySplit="8" topLeftCell="A9" activePane="bottomLeft" state="frozenSplit"/>
      <selection pane="bottomLeft" activeCell="H13" sqref="H13"/>
    </sheetView>
  </sheetViews>
  <sheetFormatPr baseColWidth="10" defaultColWidth="9.140625" defaultRowHeight="15" x14ac:dyDescent="0.25"/>
  <cols>
    <col min="1" max="1" width="18.7109375" customWidth="1"/>
    <col min="2" max="2" width="3.42578125" customWidth="1"/>
    <col min="3" max="3" width="13.7109375" customWidth="1"/>
    <col min="4" max="4" width="4.42578125" customWidth="1"/>
    <col min="5" max="5" width="48.7109375" customWidth="1"/>
    <col min="6" max="7" width="12.7109375" customWidth="1"/>
    <col min="8" max="8" width="13.7109375" customWidth="1"/>
  </cols>
  <sheetData>
    <row r="1" spans="1:8" x14ac:dyDescent="0.25">
      <c r="E1" s="33" t="s">
        <v>0</v>
      </c>
      <c r="F1" s="33" t="s">
        <v>0</v>
      </c>
      <c r="G1" s="33" t="s">
        <v>0</v>
      </c>
      <c r="H1" s="33" t="s">
        <v>0</v>
      </c>
    </row>
    <row r="2" spans="1:8" x14ac:dyDescent="0.25">
      <c r="E2" s="33"/>
      <c r="F2" s="33"/>
      <c r="G2" s="33"/>
      <c r="H2" s="33"/>
    </row>
    <row r="3" spans="1:8" x14ac:dyDescent="0.25">
      <c r="E3" s="33"/>
      <c r="F3" s="33"/>
      <c r="G3" s="33"/>
      <c r="H3" s="33"/>
    </row>
    <row r="4" spans="1:8" x14ac:dyDescent="0.25">
      <c r="E4" s="33"/>
      <c r="F4" s="33"/>
      <c r="G4" s="33"/>
      <c r="H4" s="33"/>
    </row>
    <row r="6" spans="1:8" ht="18.75" x14ac:dyDescent="0.3">
      <c r="C6" s="6"/>
      <c r="D6" s="6"/>
      <c r="E6" s="4" t="s">
        <v>1</v>
      </c>
      <c r="F6" s="6"/>
      <c r="G6" s="6"/>
      <c r="H6" s="6"/>
    </row>
    <row r="8" spans="1:8" x14ac:dyDescent="0.25">
      <c r="F8" s="1" t="s">
        <v>2</v>
      </c>
      <c r="G8" s="1" t="s">
        <v>3</v>
      </c>
      <c r="H8" s="1" t="s">
        <v>4</v>
      </c>
    </row>
    <row r="10" spans="1:8" x14ac:dyDescent="0.25">
      <c r="C10" s="7" t="s">
        <v>5</v>
      </c>
      <c r="D10" s="8" t="s">
        <v>6</v>
      </c>
      <c r="E10" s="7" t="s">
        <v>7</v>
      </c>
    </row>
    <row r="11" spans="1:8" x14ac:dyDescent="0.25">
      <c r="C11" s="7" t="s">
        <v>8</v>
      </c>
      <c r="D11" s="8" t="s">
        <v>6</v>
      </c>
      <c r="E11" s="7" t="s">
        <v>9</v>
      </c>
    </row>
    <row r="13" spans="1:8" ht="158.25" x14ac:dyDescent="0.25">
      <c r="A13" s="5" t="s">
        <v>10</v>
      </c>
      <c r="B13" s="5">
        <v>1</v>
      </c>
      <c r="C13" s="5" t="s">
        <v>11</v>
      </c>
      <c r="D13" s="9" t="s">
        <v>12</v>
      </c>
      <c r="E13" s="10" t="s">
        <v>13</v>
      </c>
      <c r="F13" s="11">
        <v>45000</v>
      </c>
      <c r="G13" s="12">
        <v>1</v>
      </c>
      <c r="H13" s="13">
        <f>ROUND(ROUND(F13,2)*ROUND(G13,3),2)</f>
        <v>45000</v>
      </c>
    </row>
    <row r="14" spans="1:8" ht="158.25" x14ac:dyDescent="0.25">
      <c r="A14" s="5" t="s">
        <v>10</v>
      </c>
      <c r="B14" s="5">
        <v>2</v>
      </c>
      <c r="C14" s="5" t="s">
        <v>14</v>
      </c>
      <c r="D14" s="9" t="s">
        <v>12</v>
      </c>
      <c r="E14" s="10" t="s">
        <v>15</v>
      </c>
      <c r="F14" s="11">
        <v>6200</v>
      </c>
      <c r="G14" s="12">
        <v>1</v>
      </c>
      <c r="H14" s="13">
        <f>ROUND(ROUND(F14,2)*ROUND(G14,3),2)</f>
        <v>6200</v>
      </c>
    </row>
    <row r="15" spans="1:8" ht="68.25" x14ac:dyDescent="0.25">
      <c r="A15" s="5" t="s">
        <v>10</v>
      </c>
      <c r="B15" s="5">
        <v>3</v>
      </c>
      <c r="C15" s="5" t="s">
        <v>16</v>
      </c>
      <c r="D15" s="9" t="s">
        <v>12</v>
      </c>
      <c r="E15" s="10" t="s">
        <v>17</v>
      </c>
      <c r="F15" s="11">
        <v>1100</v>
      </c>
      <c r="G15" s="12">
        <v>1</v>
      </c>
      <c r="H15" s="13">
        <f>ROUND(ROUND(F15,2)*ROUND(G15,3),2)</f>
        <v>1100</v>
      </c>
    </row>
    <row r="16" spans="1:8" ht="68.25" x14ac:dyDescent="0.25">
      <c r="A16" s="5" t="s">
        <v>10</v>
      </c>
      <c r="B16" s="5">
        <v>4</v>
      </c>
      <c r="C16" s="5" t="s">
        <v>18</v>
      </c>
      <c r="D16" s="9" t="s">
        <v>12</v>
      </c>
      <c r="E16" s="10" t="s">
        <v>19</v>
      </c>
      <c r="F16" s="11">
        <v>260</v>
      </c>
      <c r="G16" s="12">
        <v>1</v>
      </c>
      <c r="H16" s="13">
        <f>ROUND(ROUND(F16,2)*ROUND(G16,3),2)</f>
        <v>260</v>
      </c>
    </row>
    <row r="17" spans="1:8" x14ac:dyDescent="0.25">
      <c r="E17" s="7" t="s">
        <v>20</v>
      </c>
      <c r="F17" s="7"/>
      <c r="G17" s="7"/>
      <c r="H17" s="14">
        <f>SUM(H13:H16)</f>
        <v>52560</v>
      </c>
    </row>
    <row r="19" spans="1:8" x14ac:dyDescent="0.25">
      <c r="C19" s="7" t="s">
        <v>5</v>
      </c>
      <c r="D19" s="8" t="s">
        <v>6</v>
      </c>
      <c r="E19" s="7" t="s">
        <v>7</v>
      </c>
    </row>
    <row r="20" spans="1:8" x14ac:dyDescent="0.25">
      <c r="C20" s="7" t="s">
        <v>8</v>
      </c>
      <c r="D20" s="8" t="s">
        <v>21</v>
      </c>
      <c r="E20" s="7" t="s">
        <v>22</v>
      </c>
    </row>
    <row r="22" spans="1:8" ht="409.6" x14ac:dyDescent="0.25">
      <c r="A22" s="5" t="s">
        <v>23</v>
      </c>
      <c r="B22" s="5">
        <v>1</v>
      </c>
      <c r="C22" s="5" t="s">
        <v>24</v>
      </c>
      <c r="D22" s="9" t="s">
        <v>12</v>
      </c>
      <c r="E22" s="10" t="s">
        <v>25</v>
      </c>
      <c r="F22" s="11">
        <v>32446.03</v>
      </c>
      <c r="G22" s="12">
        <v>1</v>
      </c>
      <c r="H22" s="13">
        <f>ROUND(ROUND(F22,2)*ROUND(G22,3),2)</f>
        <v>32446.03</v>
      </c>
    </row>
    <row r="23" spans="1:8" ht="192" x14ac:dyDescent="0.25">
      <c r="A23" s="5" t="s">
        <v>23</v>
      </c>
      <c r="B23" s="5">
        <v>2</v>
      </c>
      <c r="C23" s="5" t="s">
        <v>26</v>
      </c>
      <c r="D23" s="9" t="s">
        <v>12</v>
      </c>
      <c r="E23" s="10" t="s">
        <v>27</v>
      </c>
      <c r="F23" s="11">
        <v>2323.02</v>
      </c>
      <c r="G23" s="12">
        <v>1</v>
      </c>
      <c r="H23" s="13">
        <f>ROUND(ROUND(F23,2)*ROUND(G23,3),2)</f>
        <v>2323.02</v>
      </c>
    </row>
    <row r="24" spans="1:8" x14ac:dyDescent="0.25">
      <c r="E24" s="7" t="s">
        <v>20</v>
      </c>
      <c r="F24" s="7"/>
      <c r="G24" s="7"/>
      <c r="H24" s="14">
        <f>SUM(H22:H23)</f>
        <v>34769.049999999996</v>
      </c>
    </row>
    <row r="26" spans="1:8" x14ac:dyDescent="0.25">
      <c r="C26" s="7" t="s">
        <v>5</v>
      </c>
      <c r="D26" s="8" t="s">
        <v>6</v>
      </c>
      <c r="E26" s="7" t="s">
        <v>7</v>
      </c>
    </row>
    <row r="27" spans="1:8" x14ac:dyDescent="0.25">
      <c r="C27" s="7" t="s">
        <v>8</v>
      </c>
      <c r="D27" s="8" t="s">
        <v>28</v>
      </c>
      <c r="E27" s="7" t="s">
        <v>29</v>
      </c>
    </row>
    <row r="29" spans="1:8" x14ac:dyDescent="0.25">
      <c r="A29" s="5" t="s">
        <v>30</v>
      </c>
      <c r="B29" s="5">
        <v>1</v>
      </c>
      <c r="C29" s="5" t="s">
        <v>31</v>
      </c>
      <c r="D29" s="9" t="s">
        <v>32</v>
      </c>
      <c r="E29" s="5" t="s">
        <v>33</v>
      </c>
      <c r="F29" s="11">
        <v>22.38</v>
      </c>
      <c r="G29" s="12">
        <v>400</v>
      </c>
      <c r="H29" s="13">
        <f t="shared" ref="H29:H34" si="0">ROUND(ROUND(F29,2)*ROUND(G29,3),2)</f>
        <v>8952</v>
      </c>
    </row>
    <row r="30" spans="1:8" x14ac:dyDescent="0.25">
      <c r="A30" s="5" t="s">
        <v>30</v>
      </c>
      <c r="B30" s="5">
        <v>2</v>
      </c>
      <c r="C30" s="5" t="s">
        <v>34</v>
      </c>
      <c r="D30" s="9" t="s">
        <v>32</v>
      </c>
      <c r="E30" s="5" t="s">
        <v>35</v>
      </c>
      <c r="F30" s="11">
        <v>15.18</v>
      </c>
      <c r="G30" s="12">
        <v>100</v>
      </c>
      <c r="H30" s="13">
        <f t="shared" si="0"/>
        <v>1518</v>
      </c>
    </row>
    <row r="31" spans="1:8" x14ac:dyDescent="0.25">
      <c r="A31" s="5" t="s">
        <v>30</v>
      </c>
      <c r="B31" s="5">
        <v>3</v>
      </c>
      <c r="C31" s="5" t="s">
        <v>36</v>
      </c>
      <c r="D31" s="9" t="s">
        <v>32</v>
      </c>
      <c r="E31" s="5" t="s">
        <v>37</v>
      </c>
      <c r="F31" s="11">
        <v>17.88</v>
      </c>
      <c r="G31" s="12">
        <v>160</v>
      </c>
      <c r="H31" s="13">
        <f t="shared" si="0"/>
        <v>2860.8</v>
      </c>
    </row>
    <row r="32" spans="1:8" x14ac:dyDescent="0.25">
      <c r="A32" s="5" t="s">
        <v>30</v>
      </c>
      <c r="B32" s="5">
        <v>4</v>
      </c>
      <c r="C32" s="5" t="s">
        <v>38</v>
      </c>
      <c r="D32" s="9" t="s">
        <v>32</v>
      </c>
      <c r="E32" s="5" t="s">
        <v>39</v>
      </c>
      <c r="F32" s="11">
        <v>10.55</v>
      </c>
      <c r="G32" s="12">
        <v>40</v>
      </c>
      <c r="H32" s="13">
        <f t="shared" si="0"/>
        <v>422</v>
      </c>
    </row>
    <row r="33" spans="1:8" x14ac:dyDescent="0.25">
      <c r="A33" s="5" t="s">
        <v>30</v>
      </c>
      <c r="B33" s="5">
        <v>5</v>
      </c>
      <c r="C33" s="5" t="s">
        <v>40</v>
      </c>
      <c r="D33" s="9" t="s">
        <v>32</v>
      </c>
      <c r="E33" s="5" t="s">
        <v>41</v>
      </c>
      <c r="F33" s="11">
        <v>42.3</v>
      </c>
      <c r="G33" s="12">
        <v>15</v>
      </c>
      <c r="H33" s="13">
        <f t="shared" si="0"/>
        <v>634.5</v>
      </c>
    </row>
    <row r="34" spans="1:8" x14ac:dyDescent="0.25">
      <c r="A34" s="5" t="s">
        <v>30</v>
      </c>
      <c r="B34" s="5">
        <v>6</v>
      </c>
      <c r="C34" s="5" t="s">
        <v>42</v>
      </c>
      <c r="D34" s="9" t="s">
        <v>32</v>
      </c>
      <c r="E34" s="5" t="s">
        <v>43</v>
      </c>
      <c r="F34" s="11">
        <v>9.59</v>
      </c>
      <c r="G34" s="12">
        <v>15</v>
      </c>
      <c r="H34" s="13">
        <f t="shared" si="0"/>
        <v>143.85</v>
      </c>
    </row>
    <row r="35" spans="1:8" x14ac:dyDescent="0.25">
      <c r="E35" s="7" t="s">
        <v>20</v>
      </c>
      <c r="F35" s="7"/>
      <c r="G35" s="7"/>
      <c r="H35" s="14">
        <f>SUM(H29:H34)</f>
        <v>14531.15</v>
      </c>
    </row>
    <row r="37" spans="1:8" x14ac:dyDescent="0.25">
      <c r="C37" s="7" t="s">
        <v>5</v>
      </c>
      <c r="D37" s="8" t="s">
        <v>6</v>
      </c>
      <c r="E37" s="7" t="s">
        <v>7</v>
      </c>
    </row>
    <row r="38" spans="1:8" x14ac:dyDescent="0.25">
      <c r="C38" s="7" t="s">
        <v>8</v>
      </c>
      <c r="D38" s="8" t="s">
        <v>44</v>
      </c>
      <c r="E38" s="7" t="s">
        <v>45</v>
      </c>
    </row>
    <row r="40" spans="1:8" x14ac:dyDescent="0.25">
      <c r="A40" s="5" t="s">
        <v>46</v>
      </c>
      <c r="B40" s="5">
        <v>1</v>
      </c>
      <c r="C40" s="5" t="s">
        <v>47</v>
      </c>
      <c r="D40" s="9" t="s">
        <v>32</v>
      </c>
      <c r="E40" s="5" t="s">
        <v>48</v>
      </c>
      <c r="F40" s="11">
        <v>3.13</v>
      </c>
      <c r="G40" s="12">
        <v>2608</v>
      </c>
      <c r="H40" s="13">
        <f t="shared" ref="H40:H45" si="1">ROUND(ROUND(F40,2)*ROUND(G40,3),2)</f>
        <v>8163.04</v>
      </c>
    </row>
    <row r="41" spans="1:8" x14ac:dyDescent="0.25">
      <c r="A41" s="5" t="s">
        <v>46</v>
      </c>
      <c r="B41" s="5">
        <v>2</v>
      </c>
      <c r="C41" s="5" t="s">
        <v>49</v>
      </c>
      <c r="D41" s="9" t="s">
        <v>32</v>
      </c>
      <c r="E41" s="5" t="s">
        <v>50</v>
      </c>
      <c r="F41" s="11">
        <v>5.2</v>
      </c>
      <c r="G41" s="12">
        <v>1160</v>
      </c>
      <c r="H41" s="13">
        <f t="shared" si="1"/>
        <v>6032</v>
      </c>
    </row>
    <row r="42" spans="1:8" x14ac:dyDescent="0.25">
      <c r="A42" s="5" t="s">
        <v>46</v>
      </c>
      <c r="B42" s="5">
        <v>3</v>
      </c>
      <c r="C42" s="5" t="s">
        <v>51</v>
      </c>
      <c r="D42" s="9" t="s">
        <v>32</v>
      </c>
      <c r="E42" s="5" t="s">
        <v>52</v>
      </c>
      <c r="F42" s="11">
        <v>6.82</v>
      </c>
      <c r="G42" s="12">
        <v>320</v>
      </c>
      <c r="H42" s="13">
        <f t="shared" si="1"/>
        <v>2182.4</v>
      </c>
    </row>
    <row r="43" spans="1:8" x14ac:dyDescent="0.25">
      <c r="A43" s="5" t="s">
        <v>46</v>
      </c>
      <c r="B43" s="5">
        <v>4</v>
      </c>
      <c r="C43" s="5" t="s">
        <v>53</v>
      </c>
      <c r="D43" s="9" t="s">
        <v>32</v>
      </c>
      <c r="E43" s="5" t="s">
        <v>54</v>
      </c>
      <c r="F43" s="11">
        <v>28.24</v>
      </c>
      <c r="G43" s="12">
        <v>75</v>
      </c>
      <c r="H43" s="13">
        <f t="shared" si="1"/>
        <v>2118</v>
      </c>
    </row>
    <row r="44" spans="1:8" x14ac:dyDescent="0.25">
      <c r="A44" s="5" t="s">
        <v>46</v>
      </c>
      <c r="B44" s="5">
        <v>5</v>
      </c>
      <c r="C44" s="5" t="s">
        <v>42</v>
      </c>
      <c r="D44" s="9" t="s">
        <v>32</v>
      </c>
      <c r="E44" s="5" t="s">
        <v>43</v>
      </c>
      <c r="F44" s="11">
        <v>9.59</v>
      </c>
      <c r="G44" s="12">
        <v>75</v>
      </c>
      <c r="H44" s="13">
        <f t="shared" si="1"/>
        <v>719.25</v>
      </c>
    </row>
    <row r="45" spans="1:8" x14ac:dyDescent="0.25">
      <c r="A45" s="5" t="s">
        <v>46</v>
      </c>
      <c r="B45" s="5">
        <v>6</v>
      </c>
      <c r="C45" s="5" t="s">
        <v>55</v>
      </c>
      <c r="D45" s="9" t="s">
        <v>32</v>
      </c>
      <c r="E45" s="5" t="s">
        <v>56</v>
      </c>
      <c r="F45" s="11">
        <v>3.79</v>
      </c>
      <c r="G45" s="12">
        <v>445</v>
      </c>
      <c r="H45" s="13">
        <f t="shared" si="1"/>
        <v>1686.55</v>
      </c>
    </row>
    <row r="46" spans="1:8" x14ac:dyDescent="0.25">
      <c r="E46" s="7" t="s">
        <v>20</v>
      </c>
      <c r="F46" s="7"/>
      <c r="G46" s="7"/>
      <c r="H46" s="14">
        <f>SUM(H40:H45)</f>
        <v>20901.240000000002</v>
      </c>
    </row>
    <row r="48" spans="1:8" x14ac:dyDescent="0.25">
      <c r="C48" s="7" t="s">
        <v>5</v>
      </c>
      <c r="D48" s="8" t="s">
        <v>6</v>
      </c>
      <c r="E48" s="7" t="s">
        <v>7</v>
      </c>
    </row>
    <row r="49" spans="1:8" x14ac:dyDescent="0.25">
      <c r="C49" s="7" t="s">
        <v>8</v>
      </c>
      <c r="D49" s="8" t="s">
        <v>57</v>
      </c>
      <c r="E49" s="7" t="s">
        <v>58</v>
      </c>
    </row>
    <row r="51" spans="1:8" ht="225.75" x14ac:dyDescent="0.25">
      <c r="A51" s="5" t="s">
        <v>59</v>
      </c>
      <c r="B51" s="5">
        <v>1</v>
      </c>
      <c r="C51" s="5" t="s">
        <v>60</v>
      </c>
      <c r="D51" s="9" t="s">
        <v>12</v>
      </c>
      <c r="E51" s="10" t="s">
        <v>61</v>
      </c>
      <c r="F51" s="11">
        <v>2503.31</v>
      </c>
      <c r="G51" s="12">
        <v>2</v>
      </c>
      <c r="H51" s="13">
        <f>ROUND(ROUND(F51,2)*ROUND(G51,3),2)</f>
        <v>5006.62</v>
      </c>
    </row>
    <row r="52" spans="1:8" ht="169.5" x14ac:dyDescent="0.25">
      <c r="A52" s="5" t="s">
        <v>59</v>
      </c>
      <c r="B52" s="5">
        <v>2</v>
      </c>
      <c r="C52" s="5" t="s">
        <v>62</v>
      </c>
      <c r="D52" s="9" t="s">
        <v>12</v>
      </c>
      <c r="E52" s="10" t="s">
        <v>63</v>
      </c>
      <c r="F52" s="11">
        <v>917.79</v>
      </c>
      <c r="G52" s="12">
        <v>2</v>
      </c>
      <c r="H52" s="13">
        <f>ROUND(ROUND(F52,2)*ROUND(G52,3),2)</f>
        <v>1835.58</v>
      </c>
    </row>
    <row r="53" spans="1:8" x14ac:dyDescent="0.25">
      <c r="E53" s="7" t="s">
        <v>20</v>
      </c>
      <c r="F53" s="7"/>
      <c r="G53" s="7"/>
      <c r="H53" s="14">
        <f>SUM(H51:H52)</f>
        <v>6842.2</v>
      </c>
    </row>
    <row r="55" spans="1:8" x14ac:dyDescent="0.25">
      <c r="E55" s="15" t="s">
        <v>64</v>
      </c>
      <c r="H55" s="16">
        <f>SUM(H9:H54)/2</f>
        <v>129603.63999999997</v>
      </c>
    </row>
  </sheetData>
  <sheetProtection sheet="1"/>
  <mergeCells count="4">
    <mergeCell ref="E1:H1"/>
    <mergeCell ref="E2:H2"/>
    <mergeCell ref="E3:H3"/>
    <mergeCell ref="E4:H4"/>
  </mergeCells>
  <pageMargins left="0.75" right="0.75" top="0.75" bottom="0.5" header="0.5" footer="0.7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93"/>
  <sheetViews>
    <sheetView workbookViewId="0">
      <pane ySplit="8" topLeftCell="A9" activePane="bottomLeft" state="frozenSplit"/>
      <selection pane="bottomLeft" sqref="A1:K1"/>
    </sheetView>
  </sheetViews>
  <sheetFormatPr baseColWidth="10" defaultColWidth="9.140625" defaultRowHeight="15" x14ac:dyDescent="0.25"/>
  <cols>
    <col min="1" max="1" width="6.7109375" customWidth="1"/>
    <col min="2" max="2" width="14.7109375" customWidth="1"/>
    <col min="3" max="3" width="6.140625" customWidth="1"/>
    <col min="4" max="4" width="30.7109375" customWidth="1"/>
    <col min="5" max="5" width="10.7109375" customWidth="1"/>
    <col min="6" max="6" width="3" customWidth="1"/>
    <col min="7" max="7" width="2.140625" customWidth="1"/>
    <col min="8" max="8" width="10.7109375" customWidth="1"/>
    <col min="9" max="9" width="2.140625" customWidth="1"/>
    <col min="10" max="11" width="10.7109375" customWidth="1"/>
    <col min="12" max="12" width="90.7109375" customWidth="1"/>
  </cols>
  <sheetData>
    <row r="1" spans="1:27" x14ac:dyDescent="0.25">
      <c r="A1" s="34" t="s">
        <v>0</v>
      </c>
      <c r="B1" s="34" t="s">
        <v>0</v>
      </c>
      <c r="C1" s="34" t="s">
        <v>0</v>
      </c>
      <c r="D1" s="34" t="s">
        <v>0</v>
      </c>
      <c r="E1" s="34" t="s">
        <v>0</v>
      </c>
      <c r="F1" s="34" t="s">
        <v>0</v>
      </c>
      <c r="G1" s="34" t="s">
        <v>0</v>
      </c>
      <c r="H1" s="34" t="s">
        <v>0</v>
      </c>
      <c r="I1" s="34" t="s">
        <v>0</v>
      </c>
      <c r="J1" s="34" t="s">
        <v>0</v>
      </c>
      <c r="K1" s="34" t="s">
        <v>0</v>
      </c>
    </row>
    <row r="2" spans="1:27" x14ac:dyDescent="0.25">
      <c r="A2" s="34"/>
      <c r="B2" s="34"/>
      <c r="C2" s="34"/>
      <c r="D2" s="34"/>
      <c r="E2" s="34"/>
      <c r="F2" s="34"/>
      <c r="G2" s="34"/>
      <c r="H2" s="34"/>
      <c r="I2" s="34"/>
      <c r="J2" s="34"/>
      <c r="K2" s="34"/>
    </row>
    <row r="3" spans="1:27" x14ac:dyDescent="0.25">
      <c r="A3" s="34"/>
      <c r="B3" s="34"/>
      <c r="C3" s="34"/>
      <c r="D3" s="34"/>
      <c r="E3" s="34"/>
      <c r="F3" s="34"/>
      <c r="G3" s="34"/>
      <c r="H3" s="34"/>
      <c r="I3" s="34"/>
      <c r="J3" s="34"/>
      <c r="K3" s="34"/>
    </row>
    <row r="4" spans="1:27" x14ac:dyDescent="0.25">
      <c r="A4" s="34"/>
      <c r="B4" s="34"/>
      <c r="C4" s="34"/>
      <c r="D4" s="34"/>
      <c r="E4" s="34"/>
      <c r="F4" s="34"/>
      <c r="G4" s="34"/>
      <c r="H4" s="34"/>
      <c r="I4" s="34"/>
      <c r="J4" s="34"/>
      <c r="K4" s="34"/>
    </row>
    <row r="6" spans="1:27" ht="18.75" x14ac:dyDescent="0.3">
      <c r="A6" s="35" t="s">
        <v>65</v>
      </c>
      <c r="B6" s="35" t="s">
        <v>65</v>
      </c>
      <c r="C6" s="35" t="s">
        <v>65</v>
      </c>
      <c r="D6" s="35" t="s">
        <v>65</v>
      </c>
      <c r="E6" s="35" t="s">
        <v>65</v>
      </c>
      <c r="F6" s="35" t="s">
        <v>65</v>
      </c>
      <c r="G6" s="35" t="s">
        <v>65</v>
      </c>
      <c r="H6" s="35" t="s">
        <v>65</v>
      </c>
      <c r="I6" s="35" t="s">
        <v>65</v>
      </c>
      <c r="J6" s="35" t="s">
        <v>65</v>
      </c>
      <c r="K6" s="35" t="s">
        <v>65</v>
      </c>
    </row>
    <row r="8" spans="1:27" x14ac:dyDescent="0.25">
      <c r="A8" s="29" t="s">
        <v>66</v>
      </c>
      <c r="B8" s="29" t="s">
        <v>67</v>
      </c>
      <c r="C8" s="29" t="s">
        <v>68</v>
      </c>
      <c r="D8" s="29" t="s">
        <v>69</v>
      </c>
      <c r="E8" s="29"/>
      <c r="F8" s="29"/>
      <c r="G8" s="29"/>
      <c r="H8" s="29"/>
      <c r="I8" s="29"/>
      <c r="J8" s="29"/>
      <c r="K8" s="29" t="s">
        <v>2</v>
      </c>
      <c r="L8" s="29" t="s">
        <v>70</v>
      </c>
    </row>
    <row r="10" spans="1:27" x14ac:dyDescent="0.25">
      <c r="A10" s="17" t="s">
        <v>71</v>
      </c>
      <c r="B10" s="17"/>
    </row>
    <row r="11" spans="1:27" ht="45" customHeight="1" x14ac:dyDescent="0.25">
      <c r="A11" s="19"/>
      <c r="B11" s="19" t="s">
        <v>18</v>
      </c>
      <c r="C11" s="2" t="s">
        <v>12</v>
      </c>
      <c r="D11" s="36" t="s">
        <v>19</v>
      </c>
      <c r="E11" s="37"/>
      <c r="F11" s="37"/>
      <c r="G11" s="2"/>
      <c r="H11" s="20" t="s">
        <v>72</v>
      </c>
      <c r="I11" s="38">
        <v>1</v>
      </c>
      <c r="J11" s="39"/>
      <c r="K11" s="21">
        <v>260</v>
      </c>
      <c r="L11" s="3" t="s">
        <v>73</v>
      </c>
      <c r="M11" s="2"/>
      <c r="N11" s="2"/>
      <c r="O11" s="2"/>
      <c r="P11" s="2"/>
      <c r="Q11" s="2"/>
      <c r="R11" s="2"/>
      <c r="S11" s="2"/>
      <c r="T11" s="2"/>
      <c r="U11" s="2"/>
      <c r="V11" s="2"/>
      <c r="W11" s="2"/>
      <c r="X11" s="2"/>
      <c r="Y11" s="2"/>
      <c r="Z11" s="2"/>
      <c r="AA11" s="2"/>
    </row>
    <row r="12" spans="1:27" ht="45" customHeight="1" x14ac:dyDescent="0.25">
      <c r="A12" s="19"/>
      <c r="B12" s="19" t="s">
        <v>74</v>
      </c>
      <c r="C12" s="2" t="s">
        <v>12</v>
      </c>
      <c r="D12" s="36" t="s">
        <v>75</v>
      </c>
      <c r="E12" s="37"/>
      <c r="F12" s="37"/>
      <c r="G12" s="2"/>
      <c r="H12" s="20" t="s">
        <v>72</v>
      </c>
      <c r="I12" s="38">
        <v>1</v>
      </c>
      <c r="J12" s="39"/>
      <c r="K12" s="21">
        <f>ROUND(K23,2)</f>
        <v>2503.31</v>
      </c>
      <c r="L12" s="3" t="s">
        <v>76</v>
      </c>
      <c r="M12" s="2"/>
      <c r="N12" s="2"/>
      <c r="O12" s="2"/>
      <c r="P12" s="2"/>
      <c r="Q12" s="2"/>
      <c r="R12" s="2"/>
      <c r="S12" s="2"/>
      <c r="T12" s="2"/>
      <c r="U12" s="2"/>
      <c r="V12" s="2"/>
      <c r="W12" s="2"/>
      <c r="X12" s="2"/>
      <c r="Y12" s="2"/>
      <c r="Z12" s="2"/>
      <c r="AA12" s="2"/>
    </row>
    <row r="13" spans="1:27" x14ac:dyDescent="0.25">
      <c r="B13" s="15" t="s">
        <v>77</v>
      </c>
    </row>
    <row r="14" spans="1:27" x14ac:dyDescent="0.25">
      <c r="B14" t="s">
        <v>78</v>
      </c>
      <c r="C14" t="s">
        <v>79</v>
      </c>
      <c r="D14" t="s">
        <v>80</v>
      </c>
      <c r="E14" s="22">
        <v>6</v>
      </c>
      <c r="F14" t="s">
        <v>81</v>
      </c>
      <c r="G14" t="s">
        <v>82</v>
      </c>
      <c r="H14" s="23">
        <v>29.57</v>
      </c>
      <c r="I14" t="s">
        <v>83</v>
      </c>
      <c r="J14" s="24">
        <f>ROUND(E14/I12* H14,5)</f>
        <v>177.42</v>
      </c>
      <c r="K14" s="25"/>
    </row>
    <row r="15" spans="1:27" x14ac:dyDescent="0.25">
      <c r="B15" t="s">
        <v>84</v>
      </c>
      <c r="C15" t="s">
        <v>79</v>
      </c>
      <c r="D15" t="s">
        <v>85</v>
      </c>
      <c r="E15" s="22">
        <v>6</v>
      </c>
      <c r="F15" t="s">
        <v>81</v>
      </c>
      <c r="G15" t="s">
        <v>82</v>
      </c>
      <c r="H15" s="23">
        <v>25.36</v>
      </c>
      <c r="I15" t="s">
        <v>83</v>
      </c>
      <c r="J15" s="24">
        <f>ROUND(E15/I12* H15,5)</f>
        <v>152.16</v>
      </c>
      <c r="K15" s="25"/>
    </row>
    <row r="16" spans="1:27" x14ac:dyDescent="0.25">
      <c r="D16" s="26" t="s">
        <v>86</v>
      </c>
      <c r="E16" s="25"/>
      <c r="H16" s="25"/>
      <c r="K16" s="23">
        <f>SUM(J14:J15)</f>
        <v>329.58</v>
      </c>
    </row>
    <row r="17" spans="1:27" x14ac:dyDescent="0.25">
      <c r="B17" s="15" t="s">
        <v>87</v>
      </c>
      <c r="E17" s="25"/>
      <c r="H17" s="25"/>
      <c r="K17" s="25"/>
    </row>
    <row r="18" spans="1:27" x14ac:dyDescent="0.25">
      <c r="B18" t="s">
        <v>88</v>
      </c>
      <c r="C18" t="s">
        <v>12</v>
      </c>
      <c r="D18" t="s">
        <v>89</v>
      </c>
      <c r="E18" s="22">
        <v>1</v>
      </c>
      <c r="G18" t="s">
        <v>82</v>
      </c>
      <c r="H18" s="23">
        <v>2165.4899999999998</v>
      </c>
      <c r="I18" t="s">
        <v>83</v>
      </c>
      <c r="J18" s="24">
        <f>ROUND(E18* H18,5)</f>
        <v>2165.4899999999998</v>
      </c>
      <c r="K18" s="25"/>
    </row>
    <row r="19" spans="1:27" x14ac:dyDescent="0.25">
      <c r="D19" s="26" t="s">
        <v>90</v>
      </c>
      <c r="E19" s="25"/>
      <c r="H19" s="25"/>
      <c r="K19" s="23">
        <f>SUM(J18:J18)</f>
        <v>2165.4899999999998</v>
      </c>
    </row>
    <row r="20" spans="1:27" x14ac:dyDescent="0.25">
      <c r="E20" s="25"/>
      <c r="H20" s="25"/>
      <c r="K20" s="25"/>
    </row>
    <row r="21" spans="1:27" x14ac:dyDescent="0.25">
      <c r="D21" s="26" t="s">
        <v>91</v>
      </c>
      <c r="E21" s="25"/>
      <c r="H21" s="25">
        <v>2.5</v>
      </c>
      <c r="I21" t="s">
        <v>92</v>
      </c>
      <c r="J21">
        <f>ROUND(H21/100*K16,5)</f>
        <v>8.2394999999999996</v>
      </c>
      <c r="K21" s="25"/>
    </row>
    <row r="22" spans="1:27" x14ac:dyDescent="0.25">
      <c r="D22" s="26" t="s">
        <v>93</v>
      </c>
      <c r="E22" s="25"/>
      <c r="H22" s="25"/>
      <c r="K22" s="27">
        <f>SUM(J13:J21)</f>
        <v>2503.3094999999998</v>
      </c>
    </row>
    <row r="23" spans="1:27" x14ac:dyDescent="0.25">
      <c r="D23" s="26" t="s">
        <v>94</v>
      </c>
      <c r="E23" s="25"/>
      <c r="H23" s="25"/>
      <c r="K23" s="27">
        <f>SUM(K22:K22)</f>
        <v>2503.3094999999998</v>
      </c>
    </row>
    <row r="25" spans="1:27" ht="45" customHeight="1" x14ac:dyDescent="0.25">
      <c r="A25" s="19"/>
      <c r="B25" s="19" t="s">
        <v>95</v>
      </c>
      <c r="C25" s="2" t="s">
        <v>32</v>
      </c>
      <c r="D25" s="36" t="s">
        <v>96</v>
      </c>
      <c r="E25" s="37"/>
      <c r="F25" s="37"/>
      <c r="G25" s="2"/>
      <c r="H25" s="20" t="s">
        <v>72</v>
      </c>
      <c r="I25" s="38">
        <v>1</v>
      </c>
      <c r="J25" s="39"/>
      <c r="K25" s="21">
        <f>ROUND(K38,2)</f>
        <v>9.56</v>
      </c>
      <c r="L25" s="3" t="s">
        <v>97</v>
      </c>
      <c r="M25" s="2"/>
      <c r="N25" s="2"/>
      <c r="O25" s="2"/>
      <c r="P25" s="2"/>
      <c r="Q25" s="2"/>
      <c r="R25" s="2"/>
      <c r="S25" s="2"/>
      <c r="T25" s="2"/>
      <c r="U25" s="2"/>
      <c r="V25" s="2"/>
      <c r="W25" s="2"/>
      <c r="X25" s="2"/>
      <c r="Y25" s="2"/>
      <c r="Z25" s="2"/>
      <c r="AA25" s="2"/>
    </row>
    <row r="26" spans="1:27" x14ac:dyDescent="0.25">
      <c r="B26" s="15" t="s">
        <v>77</v>
      </c>
    </row>
    <row r="27" spans="1:27" x14ac:dyDescent="0.25">
      <c r="B27" t="s">
        <v>98</v>
      </c>
      <c r="C27" t="s">
        <v>79</v>
      </c>
      <c r="D27" t="s">
        <v>99</v>
      </c>
      <c r="E27" s="22">
        <v>0.09</v>
      </c>
      <c r="F27" t="s">
        <v>81</v>
      </c>
      <c r="G27" t="s">
        <v>82</v>
      </c>
      <c r="H27" s="23">
        <v>27.71</v>
      </c>
      <c r="I27" t="s">
        <v>83</v>
      </c>
      <c r="J27" s="24">
        <f>ROUND(E27/I25* H27,5)</f>
        <v>2.4939</v>
      </c>
      <c r="K27" s="25"/>
    </row>
    <row r="28" spans="1:27" x14ac:dyDescent="0.25">
      <c r="B28" t="s">
        <v>100</v>
      </c>
      <c r="C28" t="s">
        <v>79</v>
      </c>
      <c r="D28" t="s">
        <v>101</v>
      </c>
      <c r="E28" s="22">
        <v>0.09</v>
      </c>
      <c r="F28" t="s">
        <v>81</v>
      </c>
      <c r="G28" t="s">
        <v>82</v>
      </c>
      <c r="H28" s="23">
        <v>32.25</v>
      </c>
      <c r="I28" t="s">
        <v>83</v>
      </c>
      <c r="J28" s="24">
        <f>ROUND(E28/I25* H28,5)</f>
        <v>2.9024999999999999</v>
      </c>
      <c r="K28" s="25"/>
    </row>
    <row r="29" spans="1:27" x14ac:dyDescent="0.25">
      <c r="D29" s="26" t="s">
        <v>86</v>
      </c>
      <c r="E29" s="25"/>
      <c r="H29" s="25"/>
      <c r="K29" s="23">
        <f>SUM(J27:J28)</f>
        <v>5.3963999999999999</v>
      </c>
    </row>
    <row r="30" spans="1:27" x14ac:dyDescent="0.25">
      <c r="B30" s="15" t="s">
        <v>87</v>
      </c>
      <c r="E30" s="25"/>
      <c r="H30" s="25"/>
      <c r="K30" s="25"/>
    </row>
    <row r="31" spans="1:27" x14ac:dyDescent="0.25">
      <c r="B31" t="s">
        <v>102</v>
      </c>
      <c r="C31" t="s">
        <v>12</v>
      </c>
      <c r="D31" t="s">
        <v>103</v>
      </c>
      <c r="E31" s="22">
        <v>1.5</v>
      </c>
      <c r="G31" t="s">
        <v>82</v>
      </c>
      <c r="H31" s="23">
        <v>1.6</v>
      </c>
      <c r="I31" t="s">
        <v>83</v>
      </c>
      <c r="J31" s="24">
        <f>ROUND(E31* H31,5)</f>
        <v>2.4</v>
      </c>
      <c r="K31" s="25"/>
    </row>
    <row r="32" spans="1:27" x14ac:dyDescent="0.25">
      <c r="B32" t="s">
        <v>104</v>
      </c>
      <c r="C32" t="s">
        <v>12</v>
      </c>
      <c r="D32" t="s">
        <v>105</v>
      </c>
      <c r="E32" s="22">
        <v>0.3</v>
      </c>
      <c r="G32" t="s">
        <v>82</v>
      </c>
      <c r="H32" s="23">
        <v>0.88</v>
      </c>
      <c r="I32" t="s">
        <v>83</v>
      </c>
      <c r="J32" s="24">
        <f>ROUND(E32* H32,5)</f>
        <v>0.26400000000000001</v>
      </c>
      <c r="K32" s="25"/>
    </row>
    <row r="33" spans="1:27" x14ac:dyDescent="0.25">
      <c r="B33" t="s">
        <v>106</v>
      </c>
      <c r="C33" t="s">
        <v>32</v>
      </c>
      <c r="D33" t="s">
        <v>97</v>
      </c>
      <c r="E33" s="22">
        <v>1.02</v>
      </c>
      <c r="G33" t="s">
        <v>82</v>
      </c>
      <c r="H33" s="23">
        <v>1.39</v>
      </c>
      <c r="I33" t="s">
        <v>83</v>
      </c>
      <c r="J33" s="24">
        <f>ROUND(E33* H33,5)</f>
        <v>1.4177999999999999</v>
      </c>
      <c r="K33" s="25"/>
    </row>
    <row r="34" spans="1:27" x14ac:dyDescent="0.25">
      <c r="D34" s="26" t="s">
        <v>90</v>
      </c>
      <c r="E34" s="25"/>
      <c r="H34" s="25"/>
      <c r="K34" s="23">
        <f>SUM(J31:J33)</f>
        <v>4.0817999999999994</v>
      </c>
    </row>
    <row r="35" spans="1:27" x14ac:dyDescent="0.25">
      <c r="E35" s="25"/>
      <c r="H35" s="25"/>
      <c r="K35" s="25"/>
    </row>
    <row r="36" spans="1:27" x14ac:dyDescent="0.25">
      <c r="D36" s="26" t="s">
        <v>91</v>
      </c>
      <c r="E36" s="25"/>
      <c r="H36" s="25">
        <v>1.5</v>
      </c>
      <c r="I36" t="s">
        <v>92</v>
      </c>
      <c r="J36">
        <f>ROUND(H36/100*K29,5)</f>
        <v>8.0949999999999994E-2</v>
      </c>
      <c r="K36" s="25"/>
    </row>
    <row r="37" spans="1:27" x14ac:dyDescent="0.25">
      <c r="D37" s="26" t="s">
        <v>93</v>
      </c>
      <c r="E37" s="25"/>
      <c r="H37" s="25"/>
      <c r="K37" s="27">
        <f>SUM(J26:J36)</f>
        <v>9.5591499999999989</v>
      </c>
    </row>
    <row r="38" spans="1:27" x14ac:dyDescent="0.25">
      <c r="D38" s="26" t="s">
        <v>94</v>
      </c>
      <c r="E38" s="25"/>
      <c r="H38" s="25"/>
      <c r="K38" s="27">
        <f>SUM(K37:K37)</f>
        <v>9.5591499999999989</v>
      </c>
    </row>
    <row r="40" spans="1:27" ht="45" customHeight="1" x14ac:dyDescent="0.25">
      <c r="A40" s="19"/>
      <c r="B40" s="19" t="s">
        <v>107</v>
      </c>
      <c r="C40" s="2" t="s">
        <v>32</v>
      </c>
      <c r="D40" s="36" t="s">
        <v>108</v>
      </c>
      <c r="E40" s="37"/>
      <c r="F40" s="37"/>
      <c r="G40" s="2"/>
      <c r="H40" s="20" t="s">
        <v>72</v>
      </c>
      <c r="I40" s="38">
        <v>1</v>
      </c>
      <c r="J40" s="39"/>
      <c r="K40" s="21">
        <f>ROUND(K53,2)</f>
        <v>15.97</v>
      </c>
      <c r="L40" s="3" t="s">
        <v>109</v>
      </c>
      <c r="M40" s="2"/>
      <c r="N40" s="2"/>
      <c r="O40" s="2"/>
      <c r="P40" s="2"/>
      <c r="Q40" s="2"/>
      <c r="R40" s="2"/>
      <c r="S40" s="2"/>
      <c r="T40" s="2"/>
      <c r="U40" s="2"/>
      <c r="V40" s="2"/>
      <c r="W40" s="2"/>
      <c r="X40" s="2"/>
      <c r="Y40" s="2"/>
      <c r="Z40" s="2"/>
      <c r="AA40" s="2"/>
    </row>
    <row r="41" spans="1:27" x14ac:dyDescent="0.25">
      <c r="B41" s="15" t="s">
        <v>77</v>
      </c>
    </row>
    <row r="42" spans="1:27" x14ac:dyDescent="0.25">
      <c r="B42" t="s">
        <v>100</v>
      </c>
      <c r="C42" t="s">
        <v>79</v>
      </c>
      <c r="D42" t="s">
        <v>101</v>
      </c>
      <c r="E42" s="22">
        <v>0.105</v>
      </c>
      <c r="F42" t="s">
        <v>81</v>
      </c>
      <c r="G42" t="s">
        <v>82</v>
      </c>
      <c r="H42" s="23">
        <v>32.25</v>
      </c>
      <c r="I42" t="s">
        <v>83</v>
      </c>
      <c r="J42" s="24">
        <f>ROUND(E42/I40* H42,5)</f>
        <v>3.38625</v>
      </c>
      <c r="K42" s="25"/>
    </row>
    <row r="43" spans="1:27" x14ac:dyDescent="0.25">
      <c r="B43" t="s">
        <v>98</v>
      </c>
      <c r="C43" t="s">
        <v>79</v>
      </c>
      <c r="D43" t="s">
        <v>99</v>
      </c>
      <c r="E43" s="22">
        <v>0.105</v>
      </c>
      <c r="F43" t="s">
        <v>81</v>
      </c>
      <c r="G43" t="s">
        <v>82</v>
      </c>
      <c r="H43" s="23">
        <v>27.71</v>
      </c>
      <c r="I43" t="s">
        <v>83</v>
      </c>
      <c r="J43" s="24">
        <f>ROUND(E43/I40* H43,5)</f>
        <v>2.9095499999999999</v>
      </c>
      <c r="K43" s="25"/>
    </row>
    <row r="44" spans="1:27" x14ac:dyDescent="0.25">
      <c r="D44" s="26" t="s">
        <v>86</v>
      </c>
      <c r="E44" s="25"/>
      <c r="H44" s="25"/>
      <c r="K44" s="23">
        <f>SUM(J42:J43)</f>
        <v>6.2957999999999998</v>
      </c>
    </row>
    <row r="45" spans="1:27" x14ac:dyDescent="0.25">
      <c r="B45" s="15" t="s">
        <v>87</v>
      </c>
      <c r="E45" s="25"/>
      <c r="H45" s="25"/>
      <c r="K45" s="25"/>
    </row>
    <row r="46" spans="1:27" x14ac:dyDescent="0.25">
      <c r="B46" t="s">
        <v>110</v>
      </c>
      <c r="C46" t="s">
        <v>12</v>
      </c>
      <c r="D46" t="s">
        <v>111</v>
      </c>
      <c r="E46" s="22">
        <v>1.5</v>
      </c>
      <c r="G46" t="s">
        <v>82</v>
      </c>
      <c r="H46" s="23">
        <v>2.2599999999999998</v>
      </c>
      <c r="I46" t="s">
        <v>83</v>
      </c>
      <c r="J46" s="24">
        <f>ROUND(E46* H46,5)</f>
        <v>3.39</v>
      </c>
      <c r="K46" s="25"/>
    </row>
    <row r="47" spans="1:27" x14ac:dyDescent="0.25">
      <c r="B47" t="s">
        <v>112</v>
      </c>
      <c r="C47" t="s">
        <v>12</v>
      </c>
      <c r="D47" t="s">
        <v>113</v>
      </c>
      <c r="E47" s="22">
        <v>0.3</v>
      </c>
      <c r="G47" t="s">
        <v>82</v>
      </c>
      <c r="H47" s="23">
        <v>2.63</v>
      </c>
      <c r="I47" t="s">
        <v>83</v>
      </c>
      <c r="J47" s="24">
        <f>ROUND(E47* H47,5)</f>
        <v>0.78900000000000003</v>
      </c>
      <c r="K47" s="25"/>
    </row>
    <row r="48" spans="1:27" x14ac:dyDescent="0.25">
      <c r="B48" t="s">
        <v>114</v>
      </c>
      <c r="C48" t="s">
        <v>32</v>
      </c>
      <c r="D48" t="s">
        <v>115</v>
      </c>
      <c r="E48" s="22">
        <v>1.02</v>
      </c>
      <c r="G48" t="s">
        <v>82</v>
      </c>
      <c r="H48" s="23">
        <v>5.29</v>
      </c>
      <c r="I48" t="s">
        <v>83</v>
      </c>
      <c r="J48" s="24">
        <f>ROUND(E48* H48,5)</f>
        <v>5.3958000000000004</v>
      </c>
      <c r="K48" s="25"/>
    </row>
    <row r="49" spans="1:27" x14ac:dyDescent="0.25">
      <c r="D49" s="26" t="s">
        <v>90</v>
      </c>
      <c r="E49" s="25"/>
      <c r="H49" s="25"/>
      <c r="K49" s="23">
        <f>SUM(J46:J48)</f>
        <v>9.5747999999999998</v>
      </c>
    </row>
    <row r="50" spans="1:27" x14ac:dyDescent="0.25">
      <c r="E50" s="25"/>
      <c r="H50" s="25"/>
      <c r="K50" s="25"/>
    </row>
    <row r="51" spans="1:27" x14ac:dyDescent="0.25">
      <c r="D51" s="26" t="s">
        <v>91</v>
      </c>
      <c r="E51" s="25"/>
      <c r="H51" s="25">
        <v>1.5</v>
      </c>
      <c r="I51" t="s">
        <v>92</v>
      </c>
      <c r="J51">
        <f>ROUND(H51/100*K44,5)</f>
        <v>9.4439999999999996E-2</v>
      </c>
      <c r="K51" s="25"/>
    </row>
    <row r="52" spans="1:27" x14ac:dyDescent="0.25">
      <c r="D52" s="26" t="s">
        <v>93</v>
      </c>
      <c r="E52" s="25"/>
      <c r="H52" s="25"/>
      <c r="K52" s="27">
        <f>SUM(J41:J51)</f>
        <v>15.96504</v>
      </c>
    </row>
    <row r="53" spans="1:27" x14ac:dyDescent="0.25">
      <c r="D53" s="26" t="s">
        <v>94</v>
      </c>
      <c r="E53" s="25"/>
      <c r="H53" s="25"/>
      <c r="K53" s="27">
        <f>SUM(K52:K52)</f>
        <v>15.96504</v>
      </c>
    </row>
    <row r="55" spans="1:27" ht="45" customHeight="1" x14ac:dyDescent="0.25">
      <c r="A55" s="19"/>
      <c r="B55" s="19" t="s">
        <v>116</v>
      </c>
      <c r="C55" s="2" t="s">
        <v>32</v>
      </c>
      <c r="D55" s="36" t="s">
        <v>117</v>
      </c>
      <c r="E55" s="37"/>
      <c r="F55" s="37"/>
      <c r="G55" s="2"/>
      <c r="H55" s="20" t="s">
        <v>72</v>
      </c>
      <c r="I55" s="38">
        <v>1</v>
      </c>
      <c r="J55" s="39"/>
      <c r="K55" s="21">
        <f>ROUND(K69,2)</f>
        <v>7.91</v>
      </c>
      <c r="L55" s="3" t="s">
        <v>118</v>
      </c>
      <c r="M55" s="2"/>
      <c r="N55" s="2"/>
      <c r="O55" s="2"/>
      <c r="P55" s="2"/>
      <c r="Q55" s="2"/>
      <c r="R55" s="2"/>
      <c r="S55" s="2"/>
      <c r="T55" s="2"/>
      <c r="U55" s="2"/>
      <c r="V55" s="2"/>
      <c r="W55" s="2"/>
      <c r="X55" s="2"/>
      <c r="Y55" s="2"/>
      <c r="Z55" s="2"/>
      <c r="AA55" s="2"/>
    </row>
    <row r="56" spans="1:27" x14ac:dyDescent="0.25">
      <c r="B56" s="15" t="s">
        <v>77</v>
      </c>
    </row>
    <row r="57" spans="1:27" x14ac:dyDescent="0.25">
      <c r="B57" t="s">
        <v>100</v>
      </c>
      <c r="C57" t="s">
        <v>79</v>
      </c>
      <c r="D57" t="s">
        <v>101</v>
      </c>
      <c r="E57" s="22">
        <v>7.0000000000000007E-2</v>
      </c>
      <c r="F57" t="s">
        <v>81</v>
      </c>
      <c r="G57" t="s">
        <v>82</v>
      </c>
      <c r="H57" s="23">
        <v>32.25</v>
      </c>
      <c r="I57" t="s">
        <v>83</v>
      </c>
      <c r="J57" s="24">
        <f>ROUND(E57/I55* H57,5)</f>
        <v>2.2574999999999998</v>
      </c>
      <c r="K57" s="25"/>
    </row>
    <row r="58" spans="1:27" x14ac:dyDescent="0.25">
      <c r="B58" t="s">
        <v>98</v>
      </c>
      <c r="C58" t="s">
        <v>79</v>
      </c>
      <c r="D58" t="s">
        <v>99</v>
      </c>
      <c r="E58" s="22">
        <v>7.0000000000000007E-2</v>
      </c>
      <c r="F58" t="s">
        <v>81</v>
      </c>
      <c r="G58" t="s">
        <v>82</v>
      </c>
      <c r="H58" s="23">
        <v>27.71</v>
      </c>
      <c r="I58" t="s">
        <v>83</v>
      </c>
      <c r="J58" s="24">
        <f>ROUND(E58/I55* H58,5)</f>
        <v>1.9397</v>
      </c>
      <c r="K58" s="25"/>
    </row>
    <row r="59" spans="1:27" x14ac:dyDescent="0.25">
      <c r="D59" s="26" t="s">
        <v>86</v>
      </c>
      <c r="E59" s="25"/>
      <c r="H59" s="25"/>
      <c r="K59" s="23">
        <f>SUM(J57:J58)</f>
        <v>4.1971999999999996</v>
      </c>
    </row>
    <row r="60" spans="1:27" x14ac:dyDescent="0.25">
      <c r="B60" s="15" t="s">
        <v>87</v>
      </c>
      <c r="E60" s="25"/>
      <c r="H60" s="25"/>
      <c r="K60" s="25"/>
    </row>
    <row r="61" spans="1:27" x14ac:dyDescent="0.25">
      <c r="B61" t="s">
        <v>119</v>
      </c>
      <c r="C61" t="s">
        <v>12</v>
      </c>
      <c r="D61" t="s">
        <v>120</v>
      </c>
      <c r="E61" s="22">
        <v>1.5</v>
      </c>
      <c r="G61" t="s">
        <v>82</v>
      </c>
      <c r="H61" s="23">
        <v>1.61</v>
      </c>
      <c r="I61" t="s">
        <v>83</v>
      </c>
      <c r="J61" s="24">
        <f>ROUND(E61* H61,5)</f>
        <v>2.415</v>
      </c>
      <c r="K61" s="25"/>
    </row>
    <row r="62" spans="1:27" x14ac:dyDescent="0.25">
      <c r="B62" t="s">
        <v>121</v>
      </c>
      <c r="C62" t="s">
        <v>12</v>
      </c>
      <c r="D62" t="s">
        <v>122</v>
      </c>
      <c r="E62" s="22">
        <v>0.56000000000000005</v>
      </c>
      <c r="G62" t="s">
        <v>82</v>
      </c>
      <c r="H62" s="23">
        <v>0.28000000000000003</v>
      </c>
      <c r="I62" t="s">
        <v>83</v>
      </c>
      <c r="J62" s="24">
        <f>ROUND(E62* H62,5)</f>
        <v>0.15679999999999999</v>
      </c>
      <c r="K62" s="25"/>
    </row>
    <row r="63" spans="1:27" x14ac:dyDescent="0.25">
      <c r="B63" t="s">
        <v>123</v>
      </c>
      <c r="C63" t="s">
        <v>12</v>
      </c>
      <c r="D63" t="s">
        <v>124</v>
      </c>
      <c r="E63" s="22">
        <v>0.3</v>
      </c>
      <c r="G63" t="s">
        <v>82</v>
      </c>
      <c r="H63" s="23">
        <v>0.46</v>
      </c>
      <c r="I63" t="s">
        <v>83</v>
      </c>
      <c r="J63" s="24">
        <f>ROUND(E63* H63,5)</f>
        <v>0.13800000000000001</v>
      </c>
      <c r="K63" s="25"/>
    </row>
    <row r="64" spans="1:27" x14ac:dyDescent="0.25">
      <c r="B64" t="s">
        <v>125</v>
      </c>
      <c r="C64" t="s">
        <v>32</v>
      </c>
      <c r="D64" t="s">
        <v>118</v>
      </c>
      <c r="E64" s="22">
        <v>1.02</v>
      </c>
      <c r="G64" t="s">
        <v>82</v>
      </c>
      <c r="H64" s="23">
        <v>0.92</v>
      </c>
      <c r="I64" t="s">
        <v>83</v>
      </c>
      <c r="J64" s="24">
        <f>ROUND(E64* H64,5)</f>
        <v>0.93840000000000001</v>
      </c>
      <c r="K64" s="25"/>
    </row>
    <row r="65" spans="1:27" x14ac:dyDescent="0.25">
      <c r="D65" s="26" t="s">
        <v>90</v>
      </c>
      <c r="E65" s="25"/>
      <c r="H65" s="25"/>
      <c r="K65" s="23">
        <f>SUM(J61:J64)</f>
        <v>3.6482000000000001</v>
      </c>
    </row>
    <row r="66" spans="1:27" x14ac:dyDescent="0.25">
      <c r="E66" s="25"/>
      <c r="H66" s="25"/>
      <c r="K66" s="25"/>
    </row>
    <row r="67" spans="1:27" x14ac:dyDescent="0.25">
      <c r="D67" s="26" t="s">
        <v>91</v>
      </c>
      <c r="E67" s="25"/>
      <c r="H67" s="25">
        <v>1.5</v>
      </c>
      <c r="I67" t="s">
        <v>92</v>
      </c>
      <c r="J67">
        <f>ROUND(H67/100*K59,5)</f>
        <v>6.2960000000000002E-2</v>
      </c>
      <c r="K67" s="25"/>
    </row>
    <row r="68" spans="1:27" x14ac:dyDescent="0.25">
      <c r="D68" s="26" t="s">
        <v>93</v>
      </c>
      <c r="E68" s="25"/>
      <c r="H68" s="25"/>
      <c r="K68" s="27">
        <f>SUM(J56:J67)</f>
        <v>7.9083599999999992</v>
      </c>
    </row>
    <row r="69" spans="1:27" x14ac:dyDescent="0.25">
      <c r="D69" s="26" t="s">
        <v>94</v>
      </c>
      <c r="E69" s="25"/>
      <c r="H69" s="25"/>
      <c r="K69" s="27">
        <f>SUM(K68:K68)</f>
        <v>7.9083599999999992</v>
      </c>
    </row>
    <row r="71" spans="1:27" ht="45" customHeight="1" x14ac:dyDescent="0.25">
      <c r="A71" s="19"/>
      <c r="B71" s="19" t="s">
        <v>126</v>
      </c>
      <c r="C71" s="2" t="s">
        <v>32</v>
      </c>
      <c r="D71" s="36" t="s">
        <v>127</v>
      </c>
      <c r="E71" s="37"/>
      <c r="F71" s="37"/>
      <c r="G71" s="2"/>
      <c r="H71" s="20" t="s">
        <v>72</v>
      </c>
      <c r="I71" s="38">
        <v>1</v>
      </c>
      <c r="J71" s="39"/>
      <c r="K71" s="21">
        <f>ROUND(K83,2)</f>
        <v>6.42</v>
      </c>
      <c r="L71" s="3" t="s">
        <v>128</v>
      </c>
      <c r="M71" s="2"/>
      <c r="N71" s="2"/>
      <c r="O71" s="2"/>
      <c r="P71" s="2"/>
      <c r="Q71" s="2"/>
      <c r="R71" s="2"/>
      <c r="S71" s="2"/>
      <c r="T71" s="2"/>
      <c r="U71" s="2"/>
      <c r="V71" s="2"/>
      <c r="W71" s="2"/>
      <c r="X71" s="2"/>
      <c r="Y71" s="2"/>
      <c r="Z71" s="2"/>
      <c r="AA71" s="2"/>
    </row>
    <row r="72" spans="1:27" x14ac:dyDescent="0.25">
      <c r="B72" s="15" t="s">
        <v>77</v>
      </c>
    </row>
    <row r="73" spans="1:27" x14ac:dyDescent="0.25">
      <c r="B73" t="s">
        <v>98</v>
      </c>
      <c r="C73" t="s">
        <v>79</v>
      </c>
      <c r="D73" t="s">
        <v>99</v>
      </c>
      <c r="E73" s="22">
        <v>7.4999999999999997E-2</v>
      </c>
      <c r="F73" t="s">
        <v>81</v>
      </c>
      <c r="G73" t="s">
        <v>82</v>
      </c>
      <c r="H73" s="23">
        <v>27.71</v>
      </c>
      <c r="I73" t="s">
        <v>83</v>
      </c>
      <c r="J73" s="24">
        <f>ROUND(E73/I71* H73,5)</f>
        <v>2.0782500000000002</v>
      </c>
      <c r="K73" s="25"/>
    </row>
    <row r="74" spans="1:27" x14ac:dyDescent="0.25">
      <c r="B74" t="s">
        <v>100</v>
      </c>
      <c r="C74" t="s">
        <v>79</v>
      </c>
      <c r="D74" t="s">
        <v>101</v>
      </c>
      <c r="E74" s="22">
        <v>7.4999999999999997E-2</v>
      </c>
      <c r="F74" t="s">
        <v>81</v>
      </c>
      <c r="G74" t="s">
        <v>82</v>
      </c>
      <c r="H74" s="23">
        <v>32.25</v>
      </c>
      <c r="I74" t="s">
        <v>83</v>
      </c>
      <c r="J74" s="24">
        <f>ROUND(E74/I71* H74,5)</f>
        <v>2.4187500000000002</v>
      </c>
      <c r="K74" s="25"/>
    </row>
    <row r="75" spans="1:27" x14ac:dyDescent="0.25">
      <c r="D75" s="26" t="s">
        <v>86</v>
      </c>
      <c r="E75" s="25"/>
      <c r="H75" s="25"/>
      <c r="K75" s="23">
        <f>SUM(J73:J74)</f>
        <v>4.4969999999999999</v>
      </c>
    </row>
    <row r="76" spans="1:27" x14ac:dyDescent="0.25">
      <c r="B76" s="15" t="s">
        <v>87</v>
      </c>
      <c r="E76" s="25"/>
      <c r="H76" s="25"/>
      <c r="K76" s="25"/>
    </row>
    <row r="77" spans="1:27" x14ac:dyDescent="0.25">
      <c r="B77" t="s">
        <v>129</v>
      </c>
      <c r="C77" t="s">
        <v>32</v>
      </c>
      <c r="D77" t="s">
        <v>130</v>
      </c>
      <c r="E77" s="22">
        <v>1.02</v>
      </c>
      <c r="G77" t="s">
        <v>82</v>
      </c>
      <c r="H77" s="23">
        <v>1.73</v>
      </c>
      <c r="I77" t="s">
        <v>83</v>
      </c>
      <c r="J77" s="24">
        <f>ROUND(E77* H77,5)</f>
        <v>1.7645999999999999</v>
      </c>
      <c r="K77" s="25"/>
    </row>
    <row r="78" spans="1:27" x14ac:dyDescent="0.25">
      <c r="B78" t="s">
        <v>131</v>
      </c>
      <c r="C78" t="s">
        <v>12</v>
      </c>
      <c r="D78" t="s">
        <v>132</v>
      </c>
      <c r="E78" s="22">
        <v>0.5</v>
      </c>
      <c r="G78" t="s">
        <v>82</v>
      </c>
      <c r="H78" s="23">
        <v>0.18</v>
      </c>
      <c r="I78" t="s">
        <v>83</v>
      </c>
      <c r="J78" s="24">
        <f>ROUND(E78* H78,5)</f>
        <v>0.09</v>
      </c>
      <c r="K78" s="25"/>
    </row>
    <row r="79" spans="1:27" x14ac:dyDescent="0.25">
      <c r="D79" s="26" t="s">
        <v>90</v>
      </c>
      <c r="E79" s="25"/>
      <c r="H79" s="25"/>
      <c r="K79" s="23">
        <f>SUM(J77:J78)</f>
        <v>1.8546</v>
      </c>
    </row>
    <row r="80" spans="1:27" x14ac:dyDescent="0.25">
      <c r="E80" s="25"/>
      <c r="H80" s="25"/>
      <c r="K80" s="25"/>
    </row>
    <row r="81" spans="1:27" x14ac:dyDescent="0.25">
      <c r="D81" s="26" t="s">
        <v>91</v>
      </c>
      <c r="E81" s="25"/>
      <c r="H81" s="25">
        <v>1.5</v>
      </c>
      <c r="I81" t="s">
        <v>92</v>
      </c>
      <c r="J81">
        <f>ROUND(H81/100*K75,5)</f>
        <v>6.7460000000000006E-2</v>
      </c>
      <c r="K81" s="25"/>
    </row>
    <row r="82" spans="1:27" x14ac:dyDescent="0.25">
      <c r="D82" s="26" t="s">
        <v>93</v>
      </c>
      <c r="E82" s="25"/>
      <c r="H82" s="25"/>
      <c r="K82" s="27">
        <f>SUM(J72:J81)</f>
        <v>6.4190599999999991</v>
      </c>
    </row>
    <row r="83" spans="1:27" x14ac:dyDescent="0.25">
      <c r="D83" s="26" t="s">
        <v>94</v>
      </c>
      <c r="E83" s="25"/>
      <c r="H83" s="25"/>
      <c r="K83" s="27">
        <f>SUM(K82:K82)</f>
        <v>6.4190599999999991</v>
      </c>
    </row>
    <row r="85" spans="1:27" ht="45" customHeight="1" x14ac:dyDescent="0.25">
      <c r="A85" s="19"/>
      <c r="B85" s="19" t="s">
        <v>133</v>
      </c>
      <c r="C85" s="2" t="s">
        <v>12</v>
      </c>
      <c r="D85" s="36" t="s">
        <v>134</v>
      </c>
      <c r="E85" s="37"/>
      <c r="F85" s="37"/>
      <c r="G85" s="2"/>
      <c r="H85" s="20" t="s">
        <v>72</v>
      </c>
      <c r="I85" s="38">
        <v>1</v>
      </c>
      <c r="J85" s="39"/>
      <c r="K85" s="21">
        <f>ROUND(K96,2)</f>
        <v>49506.03</v>
      </c>
      <c r="L85" s="3" t="s">
        <v>135</v>
      </c>
      <c r="M85" s="2"/>
      <c r="N85" s="2"/>
      <c r="O85" s="2"/>
      <c r="P85" s="2"/>
      <c r="Q85" s="2"/>
      <c r="R85" s="2"/>
      <c r="S85" s="2"/>
      <c r="T85" s="2"/>
      <c r="U85" s="2"/>
      <c r="V85" s="2"/>
      <c r="W85" s="2"/>
      <c r="X85" s="2"/>
      <c r="Y85" s="2"/>
      <c r="Z85" s="2"/>
      <c r="AA85" s="2"/>
    </row>
    <row r="86" spans="1:27" x14ac:dyDescent="0.25">
      <c r="B86" s="15" t="s">
        <v>77</v>
      </c>
    </row>
    <row r="87" spans="1:27" x14ac:dyDescent="0.25">
      <c r="B87" t="s">
        <v>136</v>
      </c>
      <c r="C87" t="s">
        <v>79</v>
      </c>
      <c r="D87" t="s">
        <v>137</v>
      </c>
      <c r="E87" s="22">
        <v>8</v>
      </c>
      <c r="F87" t="s">
        <v>81</v>
      </c>
      <c r="G87" t="s">
        <v>82</v>
      </c>
      <c r="H87" s="23">
        <v>29.57</v>
      </c>
      <c r="I87" t="s">
        <v>83</v>
      </c>
      <c r="J87" s="24">
        <f>ROUND(E87/I85* H87,5)</f>
        <v>236.56</v>
      </c>
      <c r="K87" s="25"/>
    </row>
    <row r="88" spans="1:27" x14ac:dyDescent="0.25">
      <c r="B88" t="s">
        <v>138</v>
      </c>
      <c r="C88" t="s">
        <v>79</v>
      </c>
      <c r="D88" t="s">
        <v>139</v>
      </c>
      <c r="E88" s="22">
        <v>8</v>
      </c>
      <c r="F88" t="s">
        <v>81</v>
      </c>
      <c r="G88" t="s">
        <v>82</v>
      </c>
      <c r="H88" s="23">
        <v>25.36</v>
      </c>
      <c r="I88" t="s">
        <v>83</v>
      </c>
      <c r="J88" s="24">
        <f>ROUND(E88/I85* H88,5)</f>
        <v>202.88</v>
      </c>
      <c r="K88" s="25"/>
    </row>
    <row r="89" spans="1:27" x14ac:dyDescent="0.25">
      <c r="D89" s="26" t="s">
        <v>86</v>
      </c>
      <c r="E89" s="25"/>
      <c r="H89" s="25"/>
      <c r="K89" s="23">
        <f>SUM(J87:J88)</f>
        <v>439.44</v>
      </c>
    </row>
    <row r="90" spans="1:27" x14ac:dyDescent="0.25">
      <c r="B90" s="15" t="s">
        <v>87</v>
      </c>
      <c r="E90" s="25"/>
      <c r="H90" s="25"/>
      <c r="K90" s="25"/>
    </row>
    <row r="91" spans="1:27" x14ac:dyDescent="0.25">
      <c r="B91" t="s">
        <v>140</v>
      </c>
      <c r="C91" t="s">
        <v>12</v>
      </c>
      <c r="D91" t="s">
        <v>141</v>
      </c>
      <c r="E91" s="22">
        <v>1</v>
      </c>
      <c r="G91" t="s">
        <v>82</v>
      </c>
      <c r="H91" s="23">
        <v>49060</v>
      </c>
      <c r="I91" t="s">
        <v>83</v>
      </c>
      <c r="J91" s="24">
        <f>ROUND(E91* H91,5)</f>
        <v>49060</v>
      </c>
      <c r="K91" s="25"/>
    </row>
    <row r="92" spans="1:27" x14ac:dyDescent="0.25">
      <c r="D92" s="26" t="s">
        <v>90</v>
      </c>
      <c r="E92" s="25"/>
      <c r="H92" s="25"/>
      <c r="K92" s="23">
        <f>SUM(J91:J91)</f>
        <v>49060</v>
      </c>
    </row>
    <row r="93" spans="1:27" x14ac:dyDescent="0.25">
      <c r="E93" s="25"/>
      <c r="H93" s="25"/>
      <c r="K93" s="25"/>
    </row>
    <row r="94" spans="1:27" x14ac:dyDescent="0.25">
      <c r="D94" s="26" t="s">
        <v>91</v>
      </c>
      <c r="E94" s="25"/>
      <c r="H94" s="25">
        <v>1.5</v>
      </c>
      <c r="I94" t="s">
        <v>92</v>
      </c>
      <c r="J94">
        <f>ROUND(H94/100*K89,5)</f>
        <v>6.5915999999999997</v>
      </c>
      <c r="K94" s="25"/>
    </row>
    <row r="95" spans="1:27" x14ac:dyDescent="0.25">
      <c r="D95" s="26" t="s">
        <v>93</v>
      </c>
      <c r="E95" s="25"/>
      <c r="H95" s="25"/>
      <c r="K95" s="27">
        <f>SUM(J86:J94)</f>
        <v>49506.031600000002</v>
      </c>
    </row>
    <row r="96" spans="1:27" x14ac:dyDescent="0.25">
      <c r="D96" s="26" t="s">
        <v>94</v>
      </c>
      <c r="E96" s="25"/>
      <c r="H96" s="25"/>
      <c r="K96" s="27">
        <f>SUM(K95:K95)</f>
        <v>49506.031600000002</v>
      </c>
    </row>
    <row r="98" spans="1:27" ht="45" customHeight="1" x14ac:dyDescent="0.25">
      <c r="A98" s="19"/>
      <c r="B98" s="19" t="s">
        <v>16</v>
      </c>
      <c r="C98" s="2" t="s">
        <v>12</v>
      </c>
      <c r="D98" s="36" t="s">
        <v>17</v>
      </c>
      <c r="E98" s="37"/>
      <c r="F98" s="37"/>
      <c r="G98" s="2"/>
      <c r="H98" s="20" t="s">
        <v>72</v>
      </c>
      <c r="I98" s="38">
        <v>1</v>
      </c>
      <c r="J98" s="39"/>
      <c r="K98" s="21">
        <v>1100</v>
      </c>
      <c r="L98" s="3" t="s">
        <v>142</v>
      </c>
      <c r="M98" s="2"/>
      <c r="N98" s="2"/>
      <c r="O98" s="2"/>
      <c r="P98" s="2"/>
      <c r="Q98" s="2"/>
      <c r="R98" s="2"/>
      <c r="S98" s="2"/>
      <c r="T98" s="2"/>
      <c r="U98" s="2"/>
      <c r="V98" s="2"/>
      <c r="W98" s="2"/>
      <c r="X98" s="2"/>
      <c r="Y98" s="2"/>
      <c r="Z98" s="2"/>
      <c r="AA98" s="2"/>
    </row>
    <row r="99" spans="1:27" ht="45" customHeight="1" x14ac:dyDescent="0.25">
      <c r="A99" s="19" t="s">
        <v>143</v>
      </c>
      <c r="B99" s="19" t="s">
        <v>60</v>
      </c>
      <c r="C99" s="2" t="s">
        <v>12</v>
      </c>
      <c r="D99" s="36" t="s">
        <v>61</v>
      </c>
      <c r="E99" s="37"/>
      <c r="F99" s="37"/>
      <c r="G99" s="2"/>
      <c r="H99" s="20" t="s">
        <v>72</v>
      </c>
      <c r="I99" s="38">
        <v>1</v>
      </c>
      <c r="J99" s="39"/>
      <c r="K99" s="21">
        <f>ROUND(K110,2)</f>
        <v>2503.31</v>
      </c>
      <c r="L99" s="3" t="s">
        <v>144</v>
      </c>
      <c r="M99" s="2"/>
      <c r="N99" s="2"/>
      <c r="O99" s="2"/>
      <c r="P99" s="2"/>
      <c r="Q99" s="2"/>
      <c r="R99" s="2"/>
      <c r="S99" s="2"/>
      <c r="T99" s="2"/>
      <c r="U99" s="2"/>
      <c r="V99" s="2"/>
      <c r="W99" s="2"/>
      <c r="X99" s="2"/>
      <c r="Y99" s="2"/>
      <c r="Z99" s="2"/>
      <c r="AA99" s="2"/>
    </row>
    <row r="100" spans="1:27" x14ac:dyDescent="0.25">
      <c r="B100" s="15" t="s">
        <v>77</v>
      </c>
    </row>
    <row r="101" spans="1:27" x14ac:dyDescent="0.25">
      <c r="B101" t="s">
        <v>78</v>
      </c>
      <c r="C101" t="s">
        <v>79</v>
      </c>
      <c r="D101" t="s">
        <v>80</v>
      </c>
      <c r="E101" s="22">
        <v>6</v>
      </c>
      <c r="F101" t="s">
        <v>81</v>
      </c>
      <c r="G101" t="s">
        <v>82</v>
      </c>
      <c r="H101" s="23">
        <v>29.57</v>
      </c>
      <c r="I101" t="s">
        <v>83</v>
      </c>
      <c r="J101" s="24">
        <f>ROUND(E101/I99* H101,5)</f>
        <v>177.42</v>
      </c>
      <c r="K101" s="25"/>
    </row>
    <row r="102" spans="1:27" x14ac:dyDescent="0.25">
      <c r="B102" t="s">
        <v>84</v>
      </c>
      <c r="C102" t="s">
        <v>79</v>
      </c>
      <c r="D102" t="s">
        <v>85</v>
      </c>
      <c r="E102" s="22">
        <v>6</v>
      </c>
      <c r="F102" t="s">
        <v>81</v>
      </c>
      <c r="G102" t="s">
        <v>82</v>
      </c>
      <c r="H102" s="23">
        <v>25.36</v>
      </c>
      <c r="I102" t="s">
        <v>83</v>
      </c>
      <c r="J102" s="24">
        <f>ROUND(E102/I99* H102,5)</f>
        <v>152.16</v>
      </c>
      <c r="K102" s="25"/>
    </row>
    <row r="103" spans="1:27" x14ac:dyDescent="0.25">
      <c r="D103" s="26" t="s">
        <v>86</v>
      </c>
      <c r="E103" s="25"/>
      <c r="H103" s="25"/>
      <c r="K103" s="23">
        <f>SUM(J101:J102)</f>
        <v>329.58</v>
      </c>
    </row>
    <row r="104" spans="1:27" x14ac:dyDescent="0.25">
      <c r="B104" s="15" t="s">
        <v>87</v>
      </c>
      <c r="E104" s="25"/>
      <c r="H104" s="25"/>
      <c r="K104" s="25"/>
    </row>
    <row r="105" spans="1:27" x14ac:dyDescent="0.25">
      <c r="B105" t="s">
        <v>88</v>
      </c>
      <c r="C105" t="s">
        <v>12</v>
      </c>
      <c r="D105" t="s">
        <v>89</v>
      </c>
      <c r="E105" s="22">
        <v>1</v>
      </c>
      <c r="G105" t="s">
        <v>82</v>
      </c>
      <c r="H105" s="23">
        <v>2165.4899999999998</v>
      </c>
      <c r="I105" t="s">
        <v>83</v>
      </c>
      <c r="J105" s="24">
        <f>ROUND(E105* H105,5)</f>
        <v>2165.4899999999998</v>
      </c>
      <c r="K105" s="25"/>
    </row>
    <row r="106" spans="1:27" x14ac:dyDescent="0.25">
      <c r="D106" s="26" t="s">
        <v>90</v>
      </c>
      <c r="E106" s="25"/>
      <c r="H106" s="25"/>
      <c r="K106" s="23">
        <f>SUM(J105:J105)</f>
        <v>2165.4899999999998</v>
      </c>
    </row>
    <row r="107" spans="1:27" x14ac:dyDescent="0.25">
      <c r="E107" s="25"/>
      <c r="H107" s="25"/>
      <c r="K107" s="25"/>
    </row>
    <row r="108" spans="1:27" x14ac:dyDescent="0.25">
      <c r="D108" s="26" t="s">
        <v>91</v>
      </c>
      <c r="E108" s="25"/>
      <c r="H108" s="25">
        <v>2.5</v>
      </c>
      <c r="I108" t="s">
        <v>92</v>
      </c>
      <c r="J108">
        <f>ROUND(H108/100*K103,5)</f>
        <v>8.2394999999999996</v>
      </c>
      <c r="K108" s="25"/>
    </row>
    <row r="109" spans="1:27" x14ac:dyDescent="0.25">
      <c r="D109" s="26" t="s">
        <v>93</v>
      </c>
      <c r="E109" s="25"/>
      <c r="H109" s="25"/>
      <c r="K109" s="27">
        <f>SUM(J100:J108)</f>
        <v>2503.3094999999998</v>
      </c>
    </row>
    <row r="110" spans="1:27" x14ac:dyDescent="0.25">
      <c r="D110" s="26" t="s">
        <v>94</v>
      </c>
      <c r="E110" s="25"/>
      <c r="H110" s="25"/>
      <c r="K110" s="27">
        <f>SUM(K109:K109)</f>
        <v>2503.3094999999998</v>
      </c>
    </row>
    <row r="112" spans="1:27" ht="45" customHeight="1" x14ac:dyDescent="0.25">
      <c r="A112" s="19" t="s">
        <v>145</v>
      </c>
      <c r="B112" s="19" t="s">
        <v>40</v>
      </c>
      <c r="C112" s="2" t="s">
        <v>32</v>
      </c>
      <c r="D112" s="36" t="s">
        <v>41</v>
      </c>
      <c r="E112" s="37"/>
      <c r="F112" s="37"/>
      <c r="G112" s="2"/>
      <c r="H112" s="20" t="s">
        <v>72</v>
      </c>
      <c r="I112" s="38">
        <v>1</v>
      </c>
      <c r="J112" s="39"/>
      <c r="K112" s="21">
        <f>ROUND(K125,2)</f>
        <v>42.3</v>
      </c>
      <c r="L112" s="3" t="s">
        <v>146</v>
      </c>
      <c r="M112" s="2"/>
      <c r="N112" s="2"/>
      <c r="O112" s="2"/>
      <c r="P112" s="2"/>
      <c r="Q112" s="2"/>
      <c r="R112" s="2"/>
      <c r="S112" s="2"/>
      <c r="T112" s="2"/>
      <c r="U112" s="2"/>
      <c r="V112" s="2"/>
      <c r="W112" s="2"/>
      <c r="X112" s="2"/>
      <c r="Y112" s="2"/>
      <c r="Z112" s="2"/>
      <c r="AA112" s="2"/>
    </row>
    <row r="113" spans="1:27" x14ac:dyDescent="0.25">
      <c r="B113" s="15" t="s">
        <v>77</v>
      </c>
    </row>
    <row r="114" spans="1:27" x14ac:dyDescent="0.25">
      <c r="B114" t="s">
        <v>136</v>
      </c>
      <c r="C114" t="s">
        <v>79</v>
      </c>
      <c r="D114" t="s">
        <v>137</v>
      </c>
      <c r="E114" s="22">
        <v>0.25</v>
      </c>
      <c r="F114" t="s">
        <v>81</v>
      </c>
      <c r="G114" t="s">
        <v>82</v>
      </c>
      <c r="H114" s="23">
        <v>29.57</v>
      </c>
      <c r="I114" t="s">
        <v>83</v>
      </c>
      <c r="J114" s="24">
        <f>ROUND(E114/I112* H114,5)</f>
        <v>7.3925000000000001</v>
      </c>
      <c r="K114" s="25"/>
    </row>
    <row r="115" spans="1:27" x14ac:dyDescent="0.25">
      <c r="B115" t="s">
        <v>138</v>
      </c>
      <c r="C115" t="s">
        <v>79</v>
      </c>
      <c r="D115" t="s">
        <v>139</v>
      </c>
      <c r="E115" s="22">
        <v>0.113</v>
      </c>
      <c r="F115" t="s">
        <v>81</v>
      </c>
      <c r="G115" t="s">
        <v>82</v>
      </c>
      <c r="H115" s="23">
        <v>25.36</v>
      </c>
      <c r="I115" t="s">
        <v>83</v>
      </c>
      <c r="J115" s="24">
        <f>ROUND(E115/I112* H115,5)</f>
        <v>2.8656799999999998</v>
      </c>
      <c r="K115" s="25"/>
    </row>
    <row r="116" spans="1:27" x14ac:dyDescent="0.25">
      <c r="D116" s="26" t="s">
        <v>86</v>
      </c>
      <c r="E116" s="25"/>
      <c r="H116" s="25"/>
      <c r="K116" s="23">
        <f>SUM(J114:J115)</f>
        <v>10.258179999999999</v>
      </c>
    </row>
    <row r="117" spans="1:27" x14ac:dyDescent="0.25">
      <c r="B117" s="15" t="s">
        <v>87</v>
      </c>
      <c r="E117" s="25"/>
      <c r="H117" s="25"/>
      <c r="K117" s="25"/>
    </row>
    <row r="118" spans="1:27" x14ac:dyDescent="0.25">
      <c r="B118" t="s">
        <v>147</v>
      </c>
      <c r="C118" t="s">
        <v>32</v>
      </c>
      <c r="D118" t="s">
        <v>148</v>
      </c>
      <c r="E118" s="22">
        <v>1</v>
      </c>
      <c r="G118" t="s">
        <v>82</v>
      </c>
      <c r="H118" s="23">
        <v>16.13</v>
      </c>
      <c r="I118" t="s">
        <v>83</v>
      </c>
      <c r="J118" s="24">
        <f>ROUND(E118* H118,5)</f>
        <v>16.13</v>
      </c>
      <c r="K118" s="25"/>
    </row>
    <row r="119" spans="1:27" x14ac:dyDescent="0.25">
      <c r="B119" t="s">
        <v>149</v>
      </c>
      <c r="C119" t="s">
        <v>12</v>
      </c>
      <c r="D119" t="s">
        <v>150</v>
      </c>
      <c r="E119" s="22">
        <v>1</v>
      </c>
      <c r="G119" t="s">
        <v>82</v>
      </c>
      <c r="H119" s="23">
        <v>5.0999999999999996</v>
      </c>
      <c r="I119" t="s">
        <v>83</v>
      </c>
      <c r="J119" s="24">
        <f>ROUND(E119* H119,5)</f>
        <v>5.0999999999999996</v>
      </c>
      <c r="K119" s="25"/>
    </row>
    <row r="120" spans="1:27" x14ac:dyDescent="0.25">
      <c r="B120" t="s">
        <v>151</v>
      </c>
      <c r="C120" t="s">
        <v>32</v>
      </c>
      <c r="D120" t="s">
        <v>152</v>
      </c>
      <c r="E120" s="22">
        <v>1</v>
      </c>
      <c r="G120" t="s">
        <v>82</v>
      </c>
      <c r="H120" s="23">
        <v>10.66</v>
      </c>
      <c r="I120" t="s">
        <v>83</v>
      </c>
      <c r="J120" s="24">
        <f>ROUND(E120* H120,5)</f>
        <v>10.66</v>
      </c>
      <c r="K120" s="25"/>
    </row>
    <row r="121" spans="1:27" x14ac:dyDescent="0.25">
      <c r="D121" s="26" t="s">
        <v>90</v>
      </c>
      <c r="E121" s="25"/>
      <c r="H121" s="25"/>
      <c r="K121" s="23">
        <f>SUM(J118:J120)</f>
        <v>31.889999999999997</v>
      </c>
    </row>
    <row r="122" spans="1:27" x14ac:dyDescent="0.25">
      <c r="E122" s="25"/>
      <c r="H122" s="25"/>
      <c r="K122" s="25"/>
    </row>
    <row r="123" spans="1:27" x14ac:dyDescent="0.25">
      <c r="D123" s="26" t="s">
        <v>91</v>
      </c>
      <c r="E123" s="25"/>
      <c r="H123" s="25">
        <v>1.5</v>
      </c>
      <c r="I123" t="s">
        <v>92</v>
      </c>
      <c r="J123">
        <f>ROUND(H123/100*K116,5)</f>
        <v>0.15387000000000001</v>
      </c>
      <c r="K123" s="25"/>
    </row>
    <row r="124" spans="1:27" x14ac:dyDescent="0.25">
      <c r="D124" s="26" t="s">
        <v>93</v>
      </c>
      <c r="E124" s="25"/>
      <c r="H124" s="25"/>
      <c r="K124" s="27">
        <f>SUM(J113:J123)</f>
        <v>42.302049999999994</v>
      </c>
    </row>
    <row r="125" spans="1:27" x14ac:dyDescent="0.25">
      <c r="D125" s="26" t="s">
        <v>94</v>
      </c>
      <c r="E125" s="25"/>
      <c r="H125" s="25"/>
      <c r="K125" s="27">
        <f>SUM(K124:K124)</f>
        <v>42.302049999999994</v>
      </c>
    </row>
    <row r="127" spans="1:27" ht="45" customHeight="1" x14ac:dyDescent="0.25">
      <c r="A127" s="19" t="s">
        <v>153</v>
      </c>
      <c r="B127" s="19" t="s">
        <v>53</v>
      </c>
      <c r="C127" s="2" t="s">
        <v>32</v>
      </c>
      <c r="D127" s="36" t="s">
        <v>54</v>
      </c>
      <c r="E127" s="37"/>
      <c r="F127" s="37"/>
      <c r="G127" s="2"/>
      <c r="H127" s="20" t="s">
        <v>72</v>
      </c>
      <c r="I127" s="38">
        <v>1</v>
      </c>
      <c r="J127" s="39"/>
      <c r="K127" s="21">
        <f>ROUND(K139,2)</f>
        <v>28.24</v>
      </c>
      <c r="L127" s="3" t="s">
        <v>154</v>
      </c>
      <c r="M127" s="2"/>
      <c r="N127" s="2"/>
      <c r="O127" s="2"/>
      <c r="P127" s="2"/>
      <c r="Q127" s="2"/>
      <c r="R127" s="2"/>
      <c r="S127" s="2"/>
      <c r="T127" s="2"/>
      <c r="U127" s="2"/>
      <c r="V127" s="2"/>
      <c r="W127" s="2"/>
      <c r="X127" s="2"/>
      <c r="Y127" s="2"/>
      <c r="Z127" s="2"/>
      <c r="AA127" s="2"/>
    </row>
    <row r="128" spans="1:27" x14ac:dyDescent="0.25">
      <c r="B128" s="15" t="s">
        <v>77</v>
      </c>
    </row>
    <row r="129" spans="1:27" x14ac:dyDescent="0.25">
      <c r="B129" t="s">
        <v>136</v>
      </c>
      <c r="C129" t="s">
        <v>79</v>
      </c>
      <c r="D129" t="s">
        <v>137</v>
      </c>
      <c r="E129" s="22">
        <v>0.193</v>
      </c>
      <c r="F129" t="s">
        <v>81</v>
      </c>
      <c r="G129" t="s">
        <v>82</v>
      </c>
      <c r="H129" s="23">
        <v>29.57</v>
      </c>
      <c r="I129" t="s">
        <v>83</v>
      </c>
      <c r="J129" s="24">
        <f>ROUND(E129/I127* H129,5)</f>
        <v>5.7070100000000004</v>
      </c>
      <c r="K129" s="25"/>
    </row>
    <row r="130" spans="1:27" x14ac:dyDescent="0.25">
      <c r="B130" t="s">
        <v>138</v>
      </c>
      <c r="C130" t="s">
        <v>79</v>
      </c>
      <c r="D130" t="s">
        <v>139</v>
      </c>
      <c r="E130" s="22">
        <v>9.6000000000000002E-2</v>
      </c>
      <c r="F130" t="s">
        <v>81</v>
      </c>
      <c r="G130" t="s">
        <v>82</v>
      </c>
      <c r="H130" s="23">
        <v>25.36</v>
      </c>
      <c r="I130" t="s">
        <v>83</v>
      </c>
      <c r="J130" s="24">
        <f>ROUND(E130/I127* H130,5)</f>
        <v>2.4345599999999998</v>
      </c>
      <c r="K130" s="25"/>
    </row>
    <row r="131" spans="1:27" x14ac:dyDescent="0.25">
      <c r="D131" s="26" t="s">
        <v>86</v>
      </c>
      <c r="E131" s="25"/>
      <c r="H131" s="25"/>
      <c r="K131" s="23">
        <f>SUM(J129:J130)</f>
        <v>8.1415699999999998</v>
      </c>
    </row>
    <row r="132" spans="1:27" x14ac:dyDescent="0.25">
      <c r="B132" s="15" t="s">
        <v>87</v>
      </c>
      <c r="E132" s="25"/>
      <c r="H132" s="25"/>
      <c r="K132" s="25"/>
    </row>
    <row r="133" spans="1:27" x14ac:dyDescent="0.25">
      <c r="B133" t="s">
        <v>155</v>
      </c>
      <c r="C133" t="s">
        <v>12</v>
      </c>
      <c r="D133" t="s">
        <v>156</v>
      </c>
      <c r="E133" s="22">
        <v>1</v>
      </c>
      <c r="G133" t="s">
        <v>82</v>
      </c>
      <c r="H133" s="23">
        <v>9.1</v>
      </c>
      <c r="I133" t="s">
        <v>83</v>
      </c>
      <c r="J133" s="24">
        <f>ROUND(E133* H133,5)</f>
        <v>9.1</v>
      </c>
      <c r="K133" s="25"/>
    </row>
    <row r="134" spans="1:27" x14ac:dyDescent="0.25">
      <c r="B134" t="s">
        <v>157</v>
      </c>
      <c r="C134" t="s">
        <v>32</v>
      </c>
      <c r="D134" t="s">
        <v>158</v>
      </c>
      <c r="E134" s="22">
        <v>1</v>
      </c>
      <c r="G134" t="s">
        <v>82</v>
      </c>
      <c r="H134" s="23">
        <v>10.88</v>
      </c>
      <c r="I134" t="s">
        <v>83</v>
      </c>
      <c r="J134" s="24">
        <f>ROUND(E134* H134,5)</f>
        <v>10.88</v>
      </c>
      <c r="K134" s="25"/>
    </row>
    <row r="135" spans="1:27" x14ac:dyDescent="0.25">
      <c r="D135" s="26" t="s">
        <v>90</v>
      </c>
      <c r="E135" s="25"/>
      <c r="H135" s="25"/>
      <c r="K135" s="23">
        <f>SUM(J133:J134)</f>
        <v>19.98</v>
      </c>
    </row>
    <row r="136" spans="1:27" x14ac:dyDescent="0.25">
      <c r="E136" s="25"/>
      <c r="H136" s="25"/>
      <c r="K136" s="25"/>
    </row>
    <row r="137" spans="1:27" x14ac:dyDescent="0.25">
      <c r="D137" s="26" t="s">
        <v>91</v>
      </c>
      <c r="E137" s="25"/>
      <c r="H137" s="25">
        <v>1.5</v>
      </c>
      <c r="I137" t="s">
        <v>92</v>
      </c>
      <c r="J137">
        <f>ROUND(H137/100*K131,5)</f>
        <v>0.12212000000000001</v>
      </c>
      <c r="K137" s="25"/>
    </row>
    <row r="138" spans="1:27" x14ac:dyDescent="0.25">
      <c r="D138" s="26" t="s">
        <v>93</v>
      </c>
      <c r="E138" s="25"/>
      <c r="H138" s="25"/>
      <c r="K138" s="27">
        <f>SUM(J128:J137)</f>
        <v>28.243689999999997</v>
      </c>
    </row>
    <row r="139" spans="1:27" x14ac:dyDescent="0.25">
      <c r="D139" s="26" t="s">
        <v>94</v>
      </c>
      <c r="E139" s="25"/>
      <c r="H139" s="25"/>
      <c r="K139" s="27">
        <f>SUM(K138:K138)</f>
        <v>28.243689999999997</v>
      </c>
    </row>
    <row r="141" spans="1:27" ht="45" customHeight="1" x14ac:dyDescent="0.25">
      <c r="A141" s="19" t="s">
        <v>159</v>
      </c>
      <c r="B141" s="19" t="s">
        <v>55</v>
      </c>
      <c r="C141" s="2" t="s">
        <v>32</v>
      </c>
      <c r="D141" s="36" t="s">
        <v>56</v>
      </c>
      <c r="E141" s="37"/>
      <c r="F141" s="37"/>
      <c r="G141" s="2"/>
      <c r="H141" s="20" t="s">
        <v>72</v>
      </c>
      <c r="I141" s="38">
        <v>1</v>
      </c>
      <c r="J141" s="39"/>
      <c r="K141" s="21">
        <f>ROUND(K152,2)</f>
        <v>3.79</v>
      </c>
      <c r="L141" s="3" t="s">
        <v>160</v>
      </c>
      <c r="M141" s="2"/>
      <c r="N141" s="2"/>
      <c r="O141" s="2"/>
      <c r="P141" s="2"/>
      <c r="Q141" s="2"/>
      <c r="R141" s="2"/>
      <c r="S141" s="2"/>
      <c r="T141" s="2"/>
      <c r="U141" s="2"/>
      <c r="V141" s="2"/>
      <c r="W141" s="2"/>
      <c r="X141" s="2"/>
      <c r="Y141" s="2"/>
      <c r="Z141" s="2"/>
      <c r="AA141" s="2"/>
    </row>
    <row r="142" spans="1:27" x14ac:dyDescent="0.25">
      <c r="B142" s="15" t="s">
        <v>77</v>
      </c>
    </row>
    <row r="143" spans="1:27" x14ac:dyDescent="0.25">
      <c r="B143" t="s">
        <v>136</v>
      </c>
      <c r="C143" t="s">
        <v>79</v>
      </c>
      <c r="D143" t="s">
        <v>137</v>
      </c>
      <c r="E143" s="22">
        <v>1.6E-2</v>
      </c>
      <c r="F143" t="s">
        <v>81</v>
      </c>
      <c r="G143" t="s">
        <v>82</v>
      </c>
      <c r="H143" s="23">
        <v>29.57</v>
      </c>
      <c r="I143" t="s">
        <v>83</v>
      </c>
      <c r="J143" s="24">
        <f>ROUND(E143/I141* H143,5)</f>
        <v>0.47311999999999999</v>
      </c>
      <c r="K143" s="25"/>
    </row>
    <row r="144" spans="1:27" x14ac:dyDescent="0.25">
      <c r="B144" t="s">
        <v>138</v>
      </c>
      <c r="C144" t="s">
        <v>79</v>
      </c>
      <c r="D144" t="s">
        <v>139</v>
      </c>
      <c r="E144" s="22">
        <v>0.02</v>
      </c>
      <c r="F144" t="s">
        <v>81</v>
      </c>
      <c r="G144" t="s">
        <v>82</v>
      </c>
      <c r="H144" s="23">
        <v>25.36</v>
      </c>
      <c r="I144" t="s">
        <v>83</v>
      </c>
      <c r="J144" s="24">
        <f>ROUND(E144/I141* H144,5)</f>
        <v>0.50719999999999998</v>
      </c>
      <c r="K144" s="25"/>
    </row>
    <row r="145" spans="1:27" x14ac:dyDescent="0.25">
      <c r="D145" s="26" t="s">
        <v>86</v>
      </c>
      <c r="E145" s="25"/>
      <c r="H145" s="25"/>
      <c r="K145" s="23">
        <f>SUM(J143:J144)</f>
        <v>0.98031999999999997</v>
      </c>
    </row>
    <row r="146" spans="1:27" x14ac:dyDescent="0.25">
      <c r="B146" s="15" t="s">
        <v>87</v>
      </c>
      <c r="E146" s="25"/>
      <c r="H146" s="25"/>
      <c r="K146" s="25"/>
    </row>
    <row r="147" spans="1:27" x14ac:dyDescent="0.25">
      <c r="B147" t="s">
        <v>161</v>
      </c>
      <c r="C147" t="s">
        <v>32</v>
      </c>
      <c r="D147" t="s">
        <v>162</v>
      </c>
      <c r="E147" s="22">
        <v>1.02</v>
      </c>
      <c r="G147" t="s">
        <v>82</v>
      </c>
      <c r="H147" s="23">
        <v>2.74</v>
      </c>
      <c r="I147" t="s">
        <v>83</v>
      </c>
      <c r="J147" s="24">
        <f>ROUND(E147* H147,5)</f>
        <v>2.7948</v>
      </c>
      <c r="K147" s="25"/>
    </row>
    <row r="148" spans="1:27" x14ac:dyDescent="0.25">
      <c r="D148" s="26" t="s">
        <v>90</v>
      </c>
      <c r="E148" s="25"/>
      <c r="H148" s="25"/>
      <c r="K148" s="23">
        <f>SUM(J147:J147)</f>
        <v>2.7948</v>
      </c>
    </row>
    <row r="149" spans="1:27" x14ac:dyDescent="0.25">
      <c r="E149" s="25"/>
      <c r="H149" s="25"/>
      <c r="K149" s="25"/>
    </row>
    <row r="150" spans="1:27" x14ac:dyDescent="0.25">
      <c r="D150" s="26" t="s">
        <v>91</v>
      </c>
      <c r="E150" s="25"/>
      <c r="H150" s="25">
        <v>1.5</v>
      </c>
      <c r="I150" t="s">
        <v>92</v>
      </c>
      <c r="J150">
        <f>ROUND(H150/100*K145,5)</f>
        <v>1.47E-2</v>
      </c>
      <c r="K150" s="25"/>
    </row>
    <row r="151" spans="1:27" x14ac:dyDescent="0.25">
      <c r="D151" s="26" t="s">
        <v>93</v>
      </c>
      <c r="E151" s="25"/>
      <c r="H151" s="25"/>
      <c r="K151" s="27">
        <f>SUM(J142:J150)</f>
        <v>3.7898199999999997</v>
      </c>
    </row>
    <row r="152" spans="1:27" x14ac:dyDescent="0.25">
      <c r="D152" s="26" t="s">
        <v>94</v>
      </c>
      <c r="E152" s="25"/>
      <c r="H152" s="25"/>
      <c r="K152" s="27">
        <f>SUM(K151:K151)</f>
        <v>3.7898199999999997</v>
      </c>
    </row>
    <row r="154" spans="1:27" ht="45" customHeight="1" x14ac:dyDescent="0.25">
      <c r="A154" s="19" t="s">
        <v>163</v>
      </c>
      <c r="B154" s="19" t="s">
        <v>38</v>
      </c>
      <c r="C154" s="2" t="s">
        <v>32</v>
      </c>
      <c r="D154" s="36" t="s">
        <v>39</v>
      </c>
      <c r="E154" s="37"/>
      <c r="F154" s="37"/>
      <c r="G154" s="2"/>
      <c r="H154" s="20" t="s">
        <v>72</v>
      </c>
      <c r="I154" s="38">
        <v>1</v>
      </c>
      <c r="J154" s="39"/>
      <c r="K154" s="21">
        <f>ROUND(K165,2)</f>
        <v>10.55</v>
      </c>
      <c r="L154" s="3" t="s">
        <v>164</v>
      </c>
      <c r="M154" s="2"/>
      <c r="N154" s="2"/>
      <c r="O154" s="2"/>
      <c r="P154" s="2"/>
      <c r="Q154" s="2"/>
      <c r="R154" s="2"/>
      <c r="S154" s="2"/>
      <c r="T154" s="2"/>
      <c r="U154" s="2"/>
      <c r="V154" s="2"/>
      <c r="W154" s="2"/>
      <c r="X154" s="2"/>
      <c r="Y154" s="2"/>
      <c r="Z154" s="2"/>
      <c r="AA154" s="2"/>
    </row>
    <row r="155" spans="1:27" x14ac:dyDescent="0.25">
      <c r="B155" s="15" t="s">
        <v>77</v>
      </c>
    </row>
    <row r="156" spans="1:27" x14ac:dyDescent="0.25">
      <c r="B156" t="s">
        <v>136</v>
      </c>
      <c r="C156" t="s">
        <v>79</v>
      </c>
      <c r="D156" t="s">
        <v>137</v>
      </c>
      <c r="E156" s="22">
        <v>5.1999999999999998E-2</v>
      </c>
      <c r="F156" t="s">
        <v>81</v>
      </c>
      <c r="G156" t="s">
        <v>82</v>
      </c>
      <c r="H156" s="23">
        <v>29.57</v>
      </c>
      <c r="I156" t="s">
        <v>83</v>
      </c>
      <c r="J156" s="24">
        <f>ROUND(E156/I154* H156,5)</f>
        <v>1.5376399999999999</v>
      </c>
      <c r="K156" s="25"/>
    </row>
    <row r="157" spans="1:27" x14ac:dyDescent="0.25">
      <c r="B157" t="s">
        <v>138</v>
      </c>
      <c r="C157" t="s">
        <v>79</v>
      </c>
      <c r="D157" t="s">
        <v>139</v>
      </c>
      <c r="E157" s="22">
        <v>5.1999999999999998E-2</v>
      </c>
      <c r="F157" t="s">
        <v>81</v>
      </c>
      <c r="G157" t="s">
        <v>82</v>
      </c>
      <c r="H157" s="23">
        <v>25.36</v>
      </c>
      <c r="I157" t="s">
        <v>83</v>
      </c>
      <c r="J157" s="24">
        <f>ROUND(E157/I154* H157,5)</f>
        <v>1.3187199999999999</v>
      </c>
      <c r="K157" s="25"/>
    </row>
    <row r="158" spans="1:27" x14ac:dyDescent="0.25">
      <c r="D158" s="26" t="s">
        <v>86</v>
      </c>
      <c r="E158" s="25"/>
      <c r="H158" s="25"/>
      <c r="K158" s="23">
        <f>SUM(J156:J157)</f>
        <v>2.8563599999999996</v>
      </c>
    </row>
    <row r="159" spans="1:27" x14ac:dyDescent="0.25">
      <c r="B159" s="15" t="s">
        <v>87</v>
      </c>
      <c r="E159" s="25"/>
      <c r="H159" s="25"/>
      <c r="K159" s="25"/>
    </row>
    <row r="160" spans="1:27" x14ac:dyDescent="0.25">
      <c r="B160" t="s">
        <v>165</v>
      </c>
      <c r="C160" t="s">
        <v>32</v>
      </c>
      <c r="D160" t="s">
        <v>166</v>
      </c>
      <c r="E160" s="22">
        <v>1.02</v>
      </c>
      <c r="G160" t="s">
        <v>82</v>
      </c>
      <c r="H160" s="23">
        <v>7.5</v>
      </c>
      <c r="I160" t="s">
        <v>83</v>
      </c>
      <c r="J160" s="24">
        <f>ROUND(E160* H160,5)</f>
        <v>7.65</v>
      </c>
      <c r="K160" s="25"/>
    </row>
    <row r="161" spans="1:27" x14ac:dyDescent="0.25">
      <c r="D161" s="26" t="s">
        <v>90</v>
      </c>
      <c r="E161" s="25"/>
      <c r="H161" s="25"/>
      <c r="K161" s="23">
        <f>SUM(J160:J160)</f>
        <v>7.65</v>
      </c>
    </row>
    <row r="162" spans="1:27" x14ac:dyDescent="0.25">
      <c r="E162" s="25"/>
      <c r="H162" s="25"/>
      <c r="K162" s="25"/>
    </row>
    <row r="163" spans="1:27" x14ac:dyDescent="0.25">
      <c r="D163" s="26" t="s">
        <v>91</v>
      </c>
      <c r="E163" s="25"/>
      <c r="H163" s="25">
        <v>1.5</v>
      </c>
      <c r="I163" t="s">
        <v>92</v>
      </c>
      <c r="J163">
        <f>ROUND(H163/100*K158,5)</f>
        <v>4.2849999999999999E-2</v>
      </c>
      <c r="K163" s="25"/>
    </row>
    <row r="164" spans="1:27" x14ac:dyDescent="0.25">
      <c r="D164" s="26" t="s">
        <v>93</v>
      </c>
      <c r="E164" s="25"/>
      <c r="H164" s="25"/>
      <c r="K164" s="27">
        <f>SUM(J155:J163)</f>
        <v>10.54921</v>
      </c>
    </row>
    <row r="165" spans="1:27" x14ac:dyDescent="0.25">
      <c r="D165" s="26" t="s">
        <v>94</v>
      </c>
      <c r="E165" s="25"/>
      <c r="H165" s="25"/>
      <c r="K165" s="27">
        <f>SUM(K164:K164)</f>
        <v>10.54921</v>
      </c>
    </row>
    <row r="167" spans="1:27" ht="45" customHeight="1" x14ac:dyDescent="0.25">
      <c r="A167" s="19" t="s">
        <v>167</v>
      </c>
      <c r="B167" s="19" t="s">
        <v>34</v>
      </c>
      <c r="C167" s="2" t="s">
        <v>32</v>
      </c>
      <c r="D167" s="36" t="s">
        <v>35</v>
      </c>
      <c r="E167" s="37"/>
      <c r="F167" s="37"/>
      <c r="G167" s="2"/>
      <c r="H167" s="20" t="s">
        <v>72</v>
      </c>
      <c r="I167" s="38">
        <v>1</v>
      </c>
      <c r="J167" s="39"/>
      <c r="K167" s="21">
        <f>ROUND(K178,2)</f>
        <v>15.18</v>
      </c>
      <c r="L167" s="3" t="s">
        <v>168</v>
      </c>
      <c r="M167" s="2"/>
      <c r="N167" s="2"/>
      <c r="O167" s="2"/>
      <c r="P167" s="2"/>
      <c r="Q167" s="2"/>
      <c r="R167" s="2"/>
      <c r="S167" s="2"/>
      <c r="T167" s="2"/>
      <c r="U167" s="2"/>
      <c r="V167" s="2"/>
      <c r="W167" s="2"/>
      <c r="X167" s="2"/>
      <c r="Y167" s="2"/>
      <c r="Z167" s="2"/>
      <c r="AA167" s="2"/>
    </row>
    <row r="168" spans="1:27" x14ac:dyDescent="0.25">
      <c r="B168" s="15" t="s">
        <v>77</v>
      </c>
    </row>
    <row r="169" spans="1:27" x14ac:dyDescent="0.25">
      <c r="B169" t="s">
        <v>136</v>
      </c>
      <c r="C169" t="s">
        <v>79</v>
      </c>
      <c r="D169" t="s">
        <v>137</v>
      </c>
      <c r="E169" s="22">
        <v>7.1999999999999995E-2</v>
      </c>
      <c r="F169" t="s">
        <v>81</v>
      </c>
      <c r="G169" t="s">
        <v>82</v>
      </c>
      <c r="H169" s="23">
        <v>29.57</v>
      </c>
      <c r="I169" t="s">
        <v>83</v>
      </c>
      <c r="J169" s="24">
        <f>ROUND(E169/I167* H169,5)</f>
        <v>2.1290399999999998</v>
      </c>
      <c r="K169" s="25"/>
    </row>
    <row r="170" spans="1:27" x14ac:dyDescent="0.25">
      <c r="B170" t="s">
        <v>138</v>
      </c>
      <c r="C170" t="s">
        <v>79</v>
      </c>
      <c r="D170" t="s">
        <v>139</v>
      </c>
      <c r="E170" s="22">
        <v>7.1999999999999995E-2</v>
      </c>
      <c r="F170" t="s">
        <v>81</v>
      </c>
      <c r="G170" t="s">
        <v>82</v>
      </c>
      <c r="H170" s="23">
        <v>25.36</v>
      </c>
      <c r="I170" t="s">
        <v>83</v>
      </c>
      <c r="J170" s="24">
        <f>ROUND(E170/I167* H170,5)</f>
        <v>1.82592</v>
      </c>
      <c r="K170" s="25"/>
    </row>
    <row r="171" spans="1:27" x14ac:dyDescent="0.25">
      <c r="D171" s="26" t="s">
        <v>86</v>
      </c>
      <c r="E171" s="25"/>
      <c r="H171" s="25"/>
      <c r="K171" s="23">
        <f>SUM(J169:J170)</f>
        <v>3.9549599999999998</v>
      </c>
    </row>
    <row r="172" spans="1:27" x14ac:dyDescent="0.25">
      <c r="B172" s="15" t="s">
        <v>87</v>
      </c>
      <c r="E172" s="25"/>
      <c r="H172" s="25"/>
      <c r="K172" s="25"/>
    </row>
    <row r="173" spans="1:27" x14ac:dyDescent="0.25">
      <c r="B173" t="s">
        <v>169</v>
      </c>
      <c r="C173" t="s">
        <v>32</v>
      </c>
      <c r="D173" t="s">
        <v>170</v>
      </c>
      <c r="E173" s="22">
        <v>1.02</v>
      </c>
      <c r="G173" t="s">
        <v>82</v>
      </c>
      <c r="H173" s="23">
        <v>10.95</v>
      </c>
      <c r="I173" t="s">
        <v>83</v>
      </c>
      <c r="J173" s="24">
        <f>ROUND(E173* H173,5)</f>
        <v>11.169</v>
      </c>
      <c r="K173" s="25"/>
    </row>
    <row r="174" spans="1:27" x14ac:dyDescent="0.25">
      <c r="D174" s="26" t="s">
        <v>90</v>
      </c>
      <c r="E174" s="25"/>
      <c r="H174" s="25"/>
      <c r="K174" s="23">
        <f>SUM(J173:J173)</f>
        <v>11.169</v>
      </c>
    </row>
    <row r="175" spans="1:27" x14ac:dyDescent="0.25">
      <c r="E175" s="25"/>
      <c r="H175" s="25"/>
      <c r="K175" s="25"/>
    </row>
    <row r="176" spans="1:27" x14ac:dyDescent="0.25">
      <c r="D176" s="26" t="s">
        <v>91</v>
      </c>
      <c r="E176" s="25"/>
      <c r="H176" s="25">
        <v>1.5</v>
      </c>
      <c r="I176" t="s">
        <v>92</v>
      </c>
      <c r="J176">
        <f>ROUND(H176/100*K171,5)</f>
        <v>5.9319999999999998E-2</v>
      </c>
      <c r="K176" s="25"/>
    </row>
    <row r="177" spans="1:27" x14ac:dyDescent="0.25">
      <c r="D177" s="26" t="s">
        <v>93</v>
      </c>
      <c r="E177" s="25"/>
      <c r="H177" s="25"/>
      <c r="K177" s="27">
        <f>SUM(J168:J176)</f>
        <v>15.18328</v>
      </c>
    </row>
    <row r="178" spans="1:27" x14ac:dyDescent="0.25">
      <c r="D178" s="26" t="s">
        <v>94</v>
      </c>
      <c r="E178" s="25"/>
      <c r="H178" s="25"/>
      <c r="K178" s="27">
        <f>SUM(K177:K177)</f>
        <v>15.18328</v>
      </c>
    </row>
    <row r="180" spans="1:27" ht="45" customHeight="1" x14ac:dyDescent="0.25">
      <c r="A180" s="19" t="s">
        <v>171</v>
      </c>
      <c r="B180" s="19" t="s">
        <v>36</v>
      </c>
      <c r="C180" s="2" t="s">
        <v>32</v>
      </c>
      <c r="D180" s="36" t="s">
        <v>37</v>
      </c>
      <c r="E180" s="37"/>
      <c r="F180" s="37"/>
      <c r="G180" s="2"/>
      <c r="H180" s="20" t="s">
        <v>72</v>
      </c>
      <c r="I180" s="38">
        <v>1</v>
      </c>
      <c r="J180" s="39"/>
      <c r="K180" s="21">
        <f>ROUND(K191,2)</f>
        <v>17.88</v>
      </c>
      <c r="L180" s="3" t="s">
        <v>172</v>
      </c>
      <c r="M180" s="2"/>
      <c r="N180" s="2"/>
      <c r="O180" s="2"/>
      <c r="P180" s="2"/>
      <c r="Q180" s="2"/>
      <c r="R180" s="2"/>
      <c r="S180" s="2"/>
      <c r="T180" s="2"/>
      <c r="U180" s="2"/>
      <c r="V180" s="2"/>
      <c r="W180" s="2"/>
      <c r="X180" s="2"/>
      <c r="Y180" s="2"/>
      <c r="Z180" s="2"/>
      <c r="AA180" s="2"/>
    </row>
    <row r="181" spans="1:27" x14ac:dyDescent="0.25">
      <c r="B181" s="15" t="s">
        <v>77</v>
      </c>
    </row>
    <row r="182" spans="1:27" x14ac:dyDescent="0.25">
      <c r="B182" t="s">
        <v>136</v>
      </c>
      <c r="C182" t="s">
        <v>79</v>
      </c>
      <c r="D182" t="s">
        <v>137</v>
      </c>
      <c r="E182" s="22">
        <v>7.1999999999999995E-2</v>
      </c>
      <c r="F182" t="s">
        <v>81</v>
      </c>
      <c r="G182" t="s">
        <v>82</v>
      </c>
      <c r="H182" s="23">
        <v>29.57</v>
      </c>
      <c r="I182" t="s">
        <v>83</v>
      </c>
      <c r="J182" s="24">
        <f>ROUND(E182/I180* H182,5)</f>
        <v>2.1290399999999998</v>
      </c>
      <c r="K182" s="25"/>
    </row>
    <row r="183" spans="1:27" x14ac:dyDescent="0.25">
      <c r="B183" t="s">
        <v>138</v>
      </c>
      <c r="C183" t="s">
        <v>79</v>
      </c>
      <c r="D183" t="s">
        <v>139</v>
      </c>
      <c r="E183" s="22">
        <v>7.1999999999999995E-2</v>
      </c>
      <c r="F183" t="s">
        <v>81</v>
      </c>
      <c r="G183" t="s">
        <v>82</v>
      </c>
      <c r="H183" s="23">
        <v>25.36</v>
      </c>
      <c r="I183" t="s">
        <v>83</v>
      </c>
      <c r="J183" s="24">
        <f>ROUND(E183/I180* H183,5)</f>
        <v>1.82592</v>
      </c>
      <c r="K183" s="25"/>
    </row>
    <row r="184" spans="1:27" x14ac:dyDescent="0.25">
      <c r="D184" s="26" t="s">
        <v>86</v>
      </c>
      <c r="E184" s="25"/>
      <c r="H184" s="25"/>
      <c r="K184" s="23">
        <f>SUM(J182:J183)</f>
        <v>3.9549599999999998</v>
      </c>
    </row>
    <row r="185" spans="1:27" x14ac:dyDescent="0.25">
      <c r="B185" s="15" t="s">
        <v>87</v>
      </c>
      <c r="E185" s="25"/>
      <c r="H185" s="25"/>
      <c r="K185" s="25"/>
    </row>
    <row r="186" spans="1:27" x14ac:dyDescent="0.25">
      <c r="B186" t="s">
        <v>173</v>
      </c>
      <c r="C186" t="s">
        <v>32</v>
      </c>
      <c r="D186" t="s">
        <v>174</v>
      </c>
      <c r="E186" s="22">
        <v>1.02</v>
      </c>
      <c r="G186" t="s">
        <v>82</v>
      </c>
      <c r="H186" s="23">
        <v>13.59</v>
      </c>
      <c r="I186" t="s">
        <v>83</v>
      </c>
      <c r="J186" s="24">
        <f>ROUND(E186* H186,5)</f>
        <v>13.861800000000001</v>
      </c>
      <c r="K186" s="25"/>
    </row>
    <row r="187" spans="1:27" x14ac:dyDescent="0.25">
      <c r="D187" s="26" t="s">
        <v>90</v>
      </c>
      <c r="E187" s="25"/>
      <c r="H187" s="25"/>
      <c r="K187" s="23">
        <f>SUM(J186:J186)</f>
        <v>13.861800000000001</v>
      </c>
    </row>
    <row r="188" spans="1:27" x14ac:dyDescent="0.25">
      <c r="E188" s="25"/>
      <c r="H188" s="25"/>
      <c r="K188" s="25"/>
    </row>
    <row r="189" spans="1:27" x14ac:dyDescent="0.25">
      <c r="D189" s="26" t="s">
        <v>91</v>
      </c>
      <c r="E189" s="25"/>
      <c r="H189" s="25">
        <v>1.5</v>
      </c>
      <c r="I189" t="s">
        <v>92</v>
      </c>
      <c r="J189">
        <f>ROUND(H189/100*K184,5)</f>
        <v>5.9319999999999998E-2</v>
      </c>
      <c r="K189" s="25"/>
    </row>
    <row r="190" spans="1:27" x14ac:dyDescent="0.25">
      <c r="D190" s="26" t="s">
        <v>93</v>
      </c>
      <c r="E190" s="25"/>
      <c r="H190" s="25"/>
      <c r="K190" s="27">
        <f>SUM(J181:J189)</f>
        <v>17.876080000000002</v>
      </c>
    </row>
    <row r="191" spans="1:27" x14ac:dyDescent="0.25">
      <c r="D191" s="26" t="s">
        <v>94</v>
      </c>
      <c r="E191" s="25"/>
      <c r="H191" s="25"/>
      <c r="K191" s="27">
        <f>SUM(K190:K190)</f>
        <v>17.876080000000002</v>
      </c>
    </row>
    <row r="193" spans="1:27" ht="45" customHeight="1" x14ac:dyDescent="0.25">
      <c r="A193" s="19" t="s">
        <v>175</v>
      </c>
      <c r="B193" s="19" t="s">
        <v>31</v>
      </c>
      <c r="C193" s="2" t="s">
        <v>32</v>
      </c>
      <c r="D193" s="36" t="s">
        <v>33</v>
      </c>
      <c r="E193" s="37"/>
      <c r="F193" s="37"/>
      <c r="G193" s="2"/>
      <c r="H193" s="20" t="s">
        <v>72</v>
      </c>
      <c r="I193" s="38">
        <v>1</v>
      </c>
      <c r="J193" s="39"/>
      <c r="K193" s="21">
        <f>ROUND(K204,2)</f>
        <v>22.38</v>
      </c>
      <c r="L193" s="3" t="s">
        <v>176</v>
      </c>
      <c r="M193" s="2"/>
      <c r="N193" s="2"/>
      <c r="O193" s="2"/>
      <c r="P193" s="2"/>
      <c r="Q193" s="2"/>
      <c r="R193" s="2"/>
      <c r="S193" s="2"/>
      <c r="T193" s="2"/>
      <c r="U193" s="2"/>
      <c r="V193" s="2"/>
      <c r="W193" s="2"/>
      <c r="X193" s="2"/>
      <c r="Y193" s="2"/>
      <c r="Z193" s="2"/>
      <c r="AA193" s="2"/>
    </row>
    <row r="194" spans="1:27" x14ac:dyDescent="0.25">
      <c r="B194" s="15" t="s">
        <v>77</v>
      </c>
    </row>
    <row r="195" spans="1:27" x14ac:dyDescent="0.25">
      <c r="B195" t="s">
        <v>138</v>
      </c>
      <c r="C195" t="s">
        <v>79</v>
      </c>
      <c r="D195" t="s">
        <v>139</v>
      </c>
      <c r="E195" s="22">
        <v>9.1999999999999998E-2</v>
      </c>
      <c r="F195" t="s">
        <v>81</v>
      </c>
      <c r="G195" t="s">
        <v>82</v>
      </c>
      <c r="H195" s="23">
        <v>25.36</v>
      </c>
      <c r="I195" t="s">
        <v>83</v>
      </c>
      <c r="J195" s="24">
        <f>ROUND(E195/I193* H195,5)</f>
        <v>2.3331200000000001</v>
      </c>
      <c r="K195" s="25"/>
    </row>
    <row r="196" spans="1:27" x14ac:dyDescent="0.25">
      <c r="B196" t="s">
        <v>136</v>
      </c>
      <c r="C196" t="s">
        <v>79</v>
      </c>
      <c r="D196" t="s">
        <v>137</v>
      </c>
      <c r="E196" s="22">
        <v>9.1999999999999998E-2</v>
      </c>
      <c r="F196" t="s">
        <v>81</v>
      </c>
      <c r="G196" t="s">
        <v>82</v>
      </c>
      <c r="H196" s="23">
        <v>29.57</v>
      </c>
      <c r="I196" t="s">
        <v>83</v>
      </c>
      <c r="J196" s="24">
        <f>ROUND(E196/I193* H196,5)</f>
        <v>2.72044</v>
      </c>
      <c r="K196" s="25"/>
    </row>
    <row r="197" spans="1:27" x14ac:dyDescent="0.25">
      <c r="D197" s="26" t="s">
        <v>86</v>
      </c>
      <c r="E197" s="25"/>
      <c r="H197" s="25"/>
      <c r="K197" s="23">
        <f>SUM(J195:J196)</f>
        <v>5.0535600000000001</v>
      </c>
    </row>
    <row r="198" spans="1:27" x14ac:dyDescent="0.25">
      <c r="B198" s="15" t="s">
        <v>87</v>
      </c>
      <c r="E198" s="25"/>
      <c r="H198" s="25"/>
      <c r="K198" s="25"/>
    </row>
    <row r="199" spans="1:27" x14ac:dyDescent="0.25">
      <c r="B199" t="s">
        <v>177</v>
      </c>
      <c r="C199" t="s">
        <v>32</v>
      </c>
      <c r="D199" t="s">
        <v>178</v>
      </c>
      <c r="E199" s="22">
        <v>1.02</v>
      </c>
      <c r="G199" t="s">
        <v>82</v>
      </c>
      <c r="H199" s="23">
        <v>16.91</v>
      </c>
      <c r="I199" t="s">
        <v>83</v>
      </c>
      <c r="J199" s="24">
        <f>ROUND(E199* H199,5)</f>
        <v>17.248200000000001</v>
      </c>
      <c r="K199" s="25"/>
    </row>
    <row r="200" spans="1:27" x14ac:dyDescent="0.25">
      <c r="D200" s="26" t="s">
        <v>90</v>
      </c>
      <c r="E200" s="25"/>
      <c r="H200" s="25"/>
      <c r="K200" s="23">
        <f>SUM(J199:J199)</f>
        <v>17.248200000000001</v>
      </c>
    </row>
    <row r="201" spans="1:27" x14ac:dyDescent="0.25">
      <c r="E201" s="25"/>
      <c r="H201" s="25"/>
      <c r="K201" s="25"/>
    </row>
    <row r="202" spans="1:27" x14ac:dyDescent="0.25">
      <c r="D202" s="26" t="s">
        <v>91</v>
      </c>
      <c r="E202" s="25"/>
      <c r="H202" s="25">
        <v>1.5</v>
      </c>
      <c r="I202" t="s">
        <v>92</v>
      </c>
      <c r="J202">
        <f>ROUND(H202/100*K197,5)</f>
        <v>7.5800000000000006E-2</v>
      </c>
      <c r="K202" s="25"/>
    </row>
    <row r="203" spans="1:27" x14ac:dyDescent="0.25">
      <c r="D203" s="26" t="s">
        <v>93</v>
      </c>
      <c r="E203" s="25"/>
      <c r="H203" s="25"/>
      <c r="K203" s="27">
        <f>SUM(J194:J202)</f>
        <v>22.377560000000003</v>
      </c>
    </row>
    <row r="204" spans="1:27" x14ac:dyDescent="0.25">
      <c r="D204" s="26" t="s">
        <v>94</v>
      </c>
      <c r="E204" s="25"/>
      <c r="H204" s="25"/>
      <c r="K204" s="27">
        <f>SUM(K203:K203)</f>
        <v>22.377560000000003</v>
      </c>
    </row>
    <row r="206" spans="1:27" ht="45" customHeight="1" x14ac:dyDescent="0.25">
      <c r="A206" s="19" t="s">
        <v>179</v>
      </c>
      <c r="B206" s="19" t="s">
        <v>47</v>
      </c>
      <c r="C206" s="2" t="s">
        <v>32</v>
      </c>
      <c r="D206" s="36" t="s">
        <v>48</v>
      </c>
      <c r="E206" s="37"/>
      <c r="F206" s="37"/>
      <c r="G206" s="2"/>
      <c r="H206" s="20" t="s">
        <v>72</v>
      </c>
      <c r="I206" s="38">
        <v>1</v>
      </c>
      <c r="J206" s="39"/>
      <c r="K206" s="21">
        <f>ROUND(K217,2)</f>
        <v>3.13</v>
      </c>
      <c r="L206" s="3" t="s">
        <v>180</v>
      </c>
      <c r="M206" s="2"/>
      <c r="N206" s="2"/>
      <c r="O206" s="2"/>
      <c r="P206" s="2"/>
      <c r="Q206" s="2"/>
      <c r="R206" s="2"/>
      <c r="S206" s="2"/>
      <c r="T206" s="2"/>
      <c r="U206" s="2"/>
      <c r="V206" s="2"/>
      <c r="W206" s="2"/>
      <c r="X206" s="2"/>
      <c r="Y206" s="2"/>
      <c r="Z206" s="2"/>
      <c r="AA206" s="2"/>
    </row>
    <row r="207" spans="1:27" x14ac:dyDescent="0.25">
      <c r="B207" s="15" t="s">
        <v>77</v>
      </c>
    </row>
    <row r="208" spans="1:27" x14ac:dyDescent="0.25">
      <c r="B208" t="s">
        <v>136</v>
      </c>
      <c r="C208" t="s">
        <v>79</v>
      </c>
      <c r="D208" t="s">
        <v>137</v>
      </c>
      <c r="E208" s="22">
        <v>1.2E-2</v>
      </c>
      <c r="F208" t="s">
        <v>81</v>
      </c>
      <c r="G208" t="s">
        <v>82</v>
      </c>
      <c r="H208" s="23">
        <v>29.57</v>
      </c>
      <c r="I208" t="s">
        <v>83</v>
      </c>
      <c r="J208" s="24">
        <f>ROUND(E208/I206* H208,5)</f>
        <v>0.35483999999999999</v>
      </c>
      <c r="K208" s="25"/>
    </row>
    <row r="209" spans="1:27" x14ac:dyDescent="0.25">
      <c r="B209" t="s">
        <v>138</v>
      </c>
      <c r="C209" t="s">
        <v>79</v>
      </c>
      <c r="D209" t="s">
        <v>139</v>
      </c>
      <c r="E209" s="22">
        <v>1.2E-2</v>
      </c>
      <c r="F209" t="s">
        <v>81</v>
      </c>
      <c r="G209" t="s">
        <v>82</v>
      </c>
      <c r="H209" s="23">
        <v>25.36</v>
      </c>
      <c r="I209" t="s">
        <v>83</v>
      </c>
      <c r="J209" s="24">
        <f>ROUND(E209/I206* H209,5)</f>
        <v>0.30431999999999998</v>
      </c>
      <c r="K209" s="25"/>
    </row>
    <row r="210" spans="1:27" x14ac:dyDescent="0.25">
      <c r="D210" s="26" t="s">
        <v>86</v>
      </c>
      <c r="E210" s="25"/>
      <c r="H210" s="25"/>
      <c r="K210" s="23">
        <f>SUM(J208:J209)</f>
        <v>0.65915999999999997</v>
      </c>
    </row>
    <row r="211" spans="1:27" x14ac:dyDescent="0.25">
      <c r="B211" s="15" t="s">
        <v>87</v>
      </c>
      <c r="E211" s="25"/>
      <c r="H211" s="25"/>
      <c r="K211" s="25"/>
    </row>
    <row r="212" spans="1:27" x14ac:dyDescent="0.25">
      <c r="B212" t="s">
        <v>181</v>
      </c>
      <c r="C212" t="s">
        <v>32</v>
      </c>
      <c r="D212" t="s">
        <v>182</v>
      </c>
      <c r="E212" s="22">
        <v>1.02</v>
      </c>
      <c r="G212" t="s">
        <v>82</v>
      </c>
      <c r="H212" s="23">
        <v>2.41</v>
      </c>
      <c r="I212" t="s">
        <v>83</v>
      </c>
      <c r="J212" s="24">
        <f>ROUND(E212* H212,5)</f>
        <v>2.4582000000000002</v>
      </c>
      <c r="K212" s="25"/>
    </row>
    <row r="213" spans="1:27" x14ac:dyDescent="0.25">
      <c r="D213" s="26" t="s">
        <v>90</v>
      </c>
      <c r="E213" s="25"/>
      <c r="H213" s="25"/>
      <c r="K213" s="23">
        <f>SUM(J212:J212)</f>
        <v>2.4582000000000002</v>
      </c>
    </row>
    <row r="214" spans="1:27" x14ac:dyDescent="0.25">
      <c r="E214" s="25"/>
      <c r="H214" s="25"/>
      <c r="K214" s="25"/>
    </row>
    <row r="215" spans="1:27" x14ac:dyDescent="0.25">
      <c r="D215" s="26" t="s">
        <v>91</v>
      </c>
      <c r="E215" s="25"/>
      <c r="H215" s="25">
        <v>1.5</v>
      </c>
      <c r="I215" t="s">
        <v>92</v>
      </c>
      <c r="J215">
        <f>ROUND(H215/100*K210,5)</f>
        <v>9.8899999999999995E-3</v>
      </c>
      <c r="K215" s="25"/>
    </row>
    <row r="216" spans="1:27" x14ac:dyDescent="0.25">
      <c r="D216" s="26" t="s">
        <v>93</v>
      </c>
      <c r="E216" s="25"/>
      <c r="H216" s="25"/>
      <c r="K216" s="27">
        <f>SUM(J207:J215)</f>
        <v>3.1272500000000001</v>
      </c>
    </row>
    <row r="217" spans="1:27" x14ac:dyDescent="0.25">
      <c r="D217" s="26" t="s">
        <v>94</v>
      </c>
      <c r="E217" s="25"/>
      <c r="H217" s="25"/>
      <c r="K217" s="27">
        <f>SUM(K216:K216)</f>
        <v>3.1272500000000001</v>
      </c>
    </row>
    <row r="219" spans="1:27" ht="45" customHeight="1" x14ac:dyDescent="0.25">
      <c r="A219" s="19" t="s">
        <v>183</v>
      </c>
      <c r="B219" s="19" t="s">
        <v>49</v>
      </c>
      <c r="C219" s="2" t="s">
        <v>32</v>
      </c>
      <c r="D219" s="36" t="s">
        <v>50</v>
      </c>
      <c r="E219" s="37"/>
      <c r="F219" s="37"/>
      <c r="G219" s="2"/>
      <c r="H219" s="20" t="s">
        <v>72</v>
      </c>
      <c r="I219" s="38">
        <v>1</v>
      </c>
      <c r="J219" s="39"/>
      <c r="K219" s="21">
        <f>ROUND(K230,2)</f>
        <v>5.2</v>
      </c>
      <c r="L219" s="3" t="s">
        <v>184</v>
      </c>
      <c r="M219" s="2"/>
      <c r="N219" s="2"/>
      <c r="O219" s="2"/>
      <c r="P219" s="2"/>
      <c r="Q219" s="2"/>
      <c r="R219" s="2"/>
      <c r="S219" s="2"/>
      <c r="T219" s="2"/>
      <c r="U219" s="2"/>
      <c r="V219" s="2"/>
      <c r="W219" s="2"/>
      <c r="X219" s="2"/>
      <c r="Y219" s="2"/>
      <c r="Z219" s="2"/>
      <c r="AA219" s="2"/>
    </row>
    <row r="220" spans="1:27" x14ac:dyDescent="0.25">
      <c r="B220" s="15" t="s">
        <v>77</v>
      </c>
    </row>
    <row r="221" spans="1:27" x14ac:dyDescent="0.25">
      <c r="B221" t="s">
        <v>136</v>
      </c>
      <c r="C221" t="s">
        <v>79</v>
      </c>
      <c r="D221" t="s">
        <v>137</v>
      </c>
      <c r="E221" s="22">
        <v>3.2000000000000001E-2</v>
      </c>
      <c r="F221" t="s">
        <v>81</v>
      </c>
      <c r="G221" t="s">
        <v>82</v>
      </c>
      <c r="H221" s="23">
        <v>29.57</v>
      </c>
      <c r="I221" t="s">
        <v>83</v>
      </c>
      <c r="J221" s="24">
        <f>ROUND(E221/I219* H221,5)</f>
        <v>0.94623999999999997</v>
      </c>
      <c r="K221" s="25"/>
    </row>
    <row r="222" spans="1:27" x14ac:dyDescent="0.25">
      <c r="B222" t="s">
        <v>138</v>
      </c>
      <c r="C222" t="s">
        <v>79</v>
      </c>
      <c r="D222" t="s">
        <v>139</v>
      </c>
      <c r="E222" s="22">
        <v>3.2000000000000001E-2</v>
      </c>
      <c r="F222" t="s">
        <v>81</v>
      </c>
      <c r="G222" t="s">
        <v>82</v>
      </c>
      <c r="H222" s="23">
        <v>25.36</v>
      </c>
      <c r="I222" t="s">
        <v>83</v>
      </c>
      <c r="J222" s="24">
        <f>ROUND(E222/I219* H222,5)</f>
        <v>0.81152000000000002</v>
      </c>
      <c r="K222" s="25"/>
    </row>
    <row r="223" spans="1:27" x14ac:dyDescent="0.25">
      <c r="D223" s="26" t="s">
        <v>86</v>
      </c>
      <c r="E223" s="25"/>
      <c r="H223" s="25"/>
      <c r="K223" s="23">
        <f>SUM(J221:J222)</f>
        <v>1.75776</v>
      </c>
    </row>
    <row r="224" spans="1:27" x14ac:dyDescent="0.25">
      <c r="B224" s="15" t="s">
        <v>87</v>
      </c>
      <c r="E224" s="25"/>
      <c r="H224" s="25"/>
      <c r="K224" s="25"/>
    </row>
    <row r="225" spans="1:27" x14ac:dyDescent="0.25">
      <c r="B225" t="s">
        <v>185</v>
      </c>
      <c r="C225" t="s">
        <v>32</v>
      </c>
      <c r="D225" t="s">
        <v>186</v>
      </c>
      <c r="E225" s="22">
        <v>1.02</v>
      </c>
      <c r="G225" t="s">
        <v>82</v>
      </c>
      <c r="H225" s="23">
        <v>3.35</v>
      </c>
      <c r="I225" t="s">
        <v>83</v>
      </c>
      <c r="J225" s="24">
        <f>ROUND(E225* H225,5)</f>
        <v>3.4169999999999998</v>
      </c>
      <c r="K225" s="25"/>
    </row>
    <row r="226" spans="1:27" x14ac:dyDescent="0.25">
      <c r="D226" s="26" t="s">
        <v>90</v>
      </c>
      <c r="E226" s="25"/>
      <c r="H226" s="25"/>
      <c r="K226" s="23">
        <f>SUM(J225:J225)</f>
        <v>3.4169999999999998</v>
      </c>
    </row>
    <row r="227" spans="1:27" x14ac:dyDescent="0.25">
      <c r="E227" s="25"/>
      <c r="H227" s="25"/>
      <c r="K227" s="25"/>
    </row>
    <row r="228" spans="1:27" x14ac:dyDescent="0.25">
      <c r="D228" s="26" t="s">
        <v>91</v>
      </c>
      <c r="E228" s="25"/>
      <c r="H228" s="25">
        <v>1.5</v>
      </c>
      <c r="I228" t="s">
        <v>92</v>
      </c>
      <c r="J228">
        <f>ROUND(H228/100*K223,5)</f>
        <v>2.6370000000000001E-2</v>
      </c>
      <c r="K228" s="25"/>
    </row>
    <row r="229" spans="1:27" x14ac:dyDescent="0.25">
      <c r="D229" s="26" t="s">
        <v>93</v>
      </c>
      <c r="E229" s="25"/>
      <c r="H229" s="25"/>
      <c r="K229" s="27">
        <f>SUM(J220:J228)</f>
        <v>5.20113</v>
      </c>
    </row>
    <row r="230" spans="1:27" x14ac:dyDescent="0.25">
      <c r="D230" s="26" t="s">
        <v>94</v>
      </c>
      <c r="E230" s="25"/>
      <c r="H230" s="25"/>
      <c r="K230" s="27">
        <f>SUM(K229:K229)</f>
        <v>5.20113</v>
      </c>
    </row>
    <row r="232" spans="1:27" ht="45" customHeight="1" x14ac:dyDescent="0.25">
      <c r="A232" s="19" t="s">
        <v>187</v>
      </c>
      <c r="B232" s="19" t="s">
        <v>51</v>
      </c>
      <c r="C232" s="2" t="s">
        <v>32</v>
      </c>
      <c r="D232" s="36" t="s">
        <v>52</v>
      </c>
      <c r="E232" s="37"/>
      <c r="F232" s="37"/>
      <c r="G232" s="2"/>
      <c r="H232" s="20" t="s">
        <v>72</v>
      </c>
      <c r="I232" s="38">
        <v>1</v>
      </c>
      <c r="J232" s="39"/>
      <c r="K232" s="21">
        <f>ROUND(K243,2)</f>
        <v>6.82</v>
      </c>
      <c r="L232" s="3" t="s">
        <v>188</v>
      </c>
      <c r="M232" s="2"/>
      <c r="N232" s="2"/>
      <c r="O232" s="2"/>
      <c r="P232" s="2"/>
      <c r="Q232" s="2"/>
      <c r="R232" s="2"/>
      <c r="S232" s="2"/>
      <c r="T232" s="2"/>
      <c r="U232" s="2"/>
      <c r="V232" s="2"/>
      <c r="W232" s="2"/>
      <c r="X232" s="2"/>
      <c r="Y232" s="2"/>
      <c r="Z232" s="2"/>
      <c r="AA232" s="2"/>
    </row>
    <row r="233" spans="1:27" x14ac:dyDescent="0.25">
      <c r="B233" s="15" t="s">
        <v>77</v>
      </c>
    </row>
    <row r="234" spans="1:27" x14ac:dyDescent="0.25">
      <c r="B234" t="s">
        <v>136</v>
      </c>
      <c r="C234" t="s">
        <v>79</v>
      </c>
      <c r="D234" t="s">
        <v>137</v>
      </c>
      <c r="E234" s="22">
        <v>3.2000000000000001E-2</v>
      </c>
      <c r="F234" t="s">
        <v>81</v>
      </c>
      <c r="G234" t="s">
        <v>82</v>
      </c>
      <c r="H234" s="23">
        <v>29.57</v>
      </c>
      <c r="I234" t="s">
        <v>83</v>
      </c>
      <c r="J234" s="24">
        <f>ROUND(E234/I232* H234,5)</f>
        <v>0.94623999999999997</v>
      </c>
      <c r="K234" s="25"/>
    </row>
    <row r="235" spans="1:27" x14ac:dyDescent="0.25">
      <c r="B235" t="s">
        <v>138</v>
      </c>
      <c r="C235" t="s">
        <v>79</v>
      </c>
      <c r="D235" t="s">
        <v>139</v>
      </c>
      <c r="E235" s="22">
        <v>3.2000000000000001E-2</v>
      </c>
      <c r="F235" t="s">
        <v>81</v>
      </c>
      <c r="G235" t="s">
        <v>82</v>
      </c>
      <c r="H235" s="23">
        <v>25.36</v>
      </c>
      <c r="I235" t="s">
        <v>83</v>
      </c>
      <c r="J235" s="24">
        <f>ROUND(E235/I232* H235,5)</f>
        <v>0.81152000000000002</v>
      </c>
      <c r="K235" s="25"/>
    </row>
    <row r="236" spans="1:27" x14ac:dyDescent="0.25">
      <c r="D236" s="26" t="s">
        <v>86</v>
      </c>
      <c r="E236" s="25"/>
      <c r="H236" s="25"/>
      <c r="K236" s="23">
        <f>SUM(J234:J235)</f>
        <v>1.75776</v>
      </c>
    </row>
    <row r="237" spans="1:27" x14ac:dyDescent="0.25">
      <c r="B237" s="15" t="s">
        <v>87</v>
      </c>
      <c r="E237" s="25"/>
      <c r="H237" s="25"/>
      <c r="K237" s="25"/>
    </row>
    <row r="238" spans="1:27" x14ac:dyDescent="0.25">
      <c r="B238" t="s">
        <v>189</v>
      </c>
      <c r="C238" t="s">
        <v>32</v>
      </c>
      <c r="D238" t="s">
        <v>190</v>
      </c>
      <c r="E238" s="22">
        <v>1.02</v>
      </c>
      <c r="G238" t="s">
        <v>82</v>
      </c>
      <c r="H238" s="23">
        <v>4.9400000000000004</v>
      </c>
      <c r="I238" t="s">
        <v>83</v>
      </c>
      <c r="J238" s="24">
        <f>ROUND(E238* H238,5)</f>
        <v>5.0388000000000002</v>
      </c>
      <c r="K238" s="25"/>
    </row>
    <row r="239" spans="1:27" x14ac:dyDescent="0.25">
      <c r="D239" s="26" t="s">
        <v>90</v>
      </c>
      <c r="E239" s="25"/>
      <c r="H239" s="25"/>
      <c r="K239" s="23">
        <f>SUM(J238:J238)</f>
        <v>5.0388000000000002</v>
      </c>
    </row>
    <row r="240" spans="1:27" x14ac:dyDescent="0.25">
      <c r="E240" s="25"/>
      <c r="H240" s="25"/>
      <c r="K240" s="25"/>
    </row>
    <row r="241" spans="1:27" x14ac:dyDescent="0.25">
      <c r="D241" s="26" t="s">
        <v>91</v>
      </c>
      <c r="E241" s="25"/>
      <c r="H241" s="25">
        <v>1.5</v>
      </c>
      <c r="I241" t="s">
        <v>92</v>
      </c>
      <c r="J241">
        <f>ROUND(H241/100*K236,5)</f>
        <v>2.6370000000000001E-2</v>
      </c>
      <c r="K241" s="25"/>
    </row>
    <row r="242" spans="1:27" x14ac:dyDescent="0.25">
      <c r="D242" s="26" t="s">
        <v>93</v>
      </c>
      <c r="E242" s="25"/>
      <c r="H242" s="25"/>
      <c r="K242" s="27">
        <f>SUM(J233:J241)</f>
        <v>6.8229300000000004</v>
      </c>
    </row>
    <row r="243" spans="1:27" x14ac:dyDescent="0.25">
      <c r="D243" s="26" t="s">
        <v>94</v>
      </c>
      <c r="E243" s="25"/>
      <c r="H243" s="25"/>
      <c r="K243" s="27">
        <f>SUM(K242:K242)</f>
        <v>6.8229300000000004</v>
      </c>
    </row>
    <row r="245" spans="1:27" ht="45" customHeight="1" x14ac:dyDescent="0.25">
      <c r="A245" s="19" t="s">
        <v>191</v>
      </c>
      <c r="B245" s="19" t="s">
        <v>42</v>
      </c>
      <c r="C245" s="2" t="s">
        <v>32</v>
      </c>
      <c r="D245" s="36" t="s">
        <v>43</v>
      </c>
      <c r="E245" s="37"/>
      <c r="F245" s="37"/>
      <c r="G245" s="2"/>
      <c r="H245" s="20" t="s">
        <v>72</v>
      </c>
      <c r="I245" s="38">
        <v>1</v>
      </c>
      <c r="J245" s="39"/>
      <c r="K245" s="21">
        <f>ROUND(K257,2)</f>
        <v>9.59</v>
      </c>
      <c r="L245" s="3" t="s">
        <v>192</v>
      </c>
      <c r="M245" s="2"/>
      <c r="N245" s="2"/>
      <c r="O245" s="2"/>
      <c r="P245" s="2"/>
      <c r="Q245" s="2"/>
      <c r="R245" s="2"/>
      <c r="S245" s="2"/>
      <c r="T245" s="2"/>
      <c r="U245" s="2"/>
      <c r="V245" s="2"/>
      <c r="W245" s="2"/>
      <c r="X245" s="2"/>
      <c r="Y245" s="2"/>
      <c r="Z245" s="2"/>
      <c r="AA245" s="2"/>
    </row>
    <row r="246" spans="1:27" x14ac:dyDescent="0.25">
      <c r="B246" s="15" t="s">
        <v>77</v>
      </c>
    </row>
    <row r="247" spans="1:27" x14ac:dyDescent="0.25">
      <c r="B247" t="s">
        <v>136</v>
      </c>
      <c r="C247" t="s">
        <v>79</v>
      </c>
      <c r="D247" t="s">
        <v>137</v>
      </c>
      <c r="E247" s="22">
        <v>0.1</v>
      </c>
      <c r="F247" t="s">
        <v>81</v>
      </c>
      <c r="G247" t="s">
        <v>82</v>
      </c>
      <c r="H247" s="23">
        <v>29.57</v>
      </c>
      <c r="I247" t="s">
        <v>83</v>
      </c>
      <c r="J247" s="24">
        <f>ROUND(E247/I245* H247,5)</f>
        <v>2.9569999999999999</v>
      </c>
      <c r="K247" s="25"/>
    </row>
    <row r="248" spans="1:27" x14ac:dyDescent="0.25">
      <c r="B248" t="s">
        <v>138</v>
      </c>
      <c r="C248" t="s">
        <v>79</v>
      </c>
      <c r="D248" t="s">
        <v>139</v>
      </c>
      <c r="E248" s="22">
        <v>0.15</v>
      </c>
      <c r="F248" t="s">
        <v>81</v>
      </c>
      <c r="G248" t="s">
        <v>82</v>
      </c>
      <c r="H248" s="23">
        <v>25.36</v>
      </c>
      <c r="I248" t="s">
        <v>83</v>
      </c>
      <c r="J248" s="24">
        <f>ROUND(E248/I245* H248,5)</f>
        <v>3.8039999999999998</v>
      </c>
      <c r="K248" s="25"/>
    </row>
    <row r="249" spans="1:27" x14ac:dyDescent="0.25">
      <c r="D249" s="26" t="s">
        <v>86</v>
      </c>
      <c r="E249" s="25"/>
      <c r="H249" s="25"/>
      <c r="K249" s="23">
        <f>SUM(J247:J248)</f>
        <v>6.7609999999999992</v>
      </c>
    </row>
    <row r="250" spans="1:27" x14ac:dyDescent="0.25">
      <c r="B250" s="15" t="s">
        <v>87</v>
      </c>
      <c r="E250" s="25"/>
      <c r="H250" s="25"/>
      <c r="K250" s="25"/>
    </row>
    <row r="251" spans="1:27" x14ac:dyDescent="0.25">
      <c r="B251" t="s">
        <v>193</v>
      </c>
      <c r="C251" t="s">
        <v>12</v>
      </c>
      <c r="D251" t="s">
        <v>194</v>
      </c>
      <c r="E251" s="22">
        <v>1</v>
      </c>
      <c r="G251" t="s">
        <v>82</v>
      </c>
      <c r="H251" s="23">
        <v>0.34</v>
      </c>
      <c r="I251" t="s">
        <v>83</v>
      </c>
      <c r="J251" s="24">
        <f>ROUND(E251* H251,5)</f>
        <v>0.34</v>
      </c>
      <c r="K251" s="25"/>
    </row>
    <row r="252" spans="1:27" x14ac:dyDescent="0.25">
      <c r="B252" t="s">
        <v>195</v>
      </c>
      <c r="C252" t="s">
        <v>32</v>
      </c>
      <c r="D252" t="s">
        <v>196</v>
      </c>
      <c r="E252" s="22">
        <v>1.02</v>
      </c>
      <c r="G252" t="s">
        <v>82</v>
      </c>
      <c r="H252" s="23">
        <v>2.34</v>
      </c>
      <c r="I252" t="s">
        <v>83</v>
      </c>
      <c r="J252" s="24">
        <f>ROUND(E252* H252,5)</f>
        <v>2.3868</v>
      </c>
      <c r="K252" s="25"/>
    </row>
    <row r="253" spans="1:27" x14ac:dyDescent="0.25">
      <c r="D253" s="26" t="s">
        <v>90</v>
      </c>
      <c r="E253" s="25"/>
      <c r="H253" s="25"/>
      <c r="K253" s="23">
        <f>SUM(J251:J252)</f>
        <v>2.7267999999999999</v>
      </c>
    </row>
    <row r="254" spans="1:27" x14ac:dyDescent="0.25">
      <c r="E254" s="25"/>
      <c r="H254" s="25"/>
      <c r="K254" s="25"/>
    </row>
    <row r="255" spans="1:27" x14ac:dyDescent="0.25">
      <c r="D255" s="26" t="s">
        <v>91</v>
      </c>
      <c r="E255" s="25"/>
      <c r="H255" s="25">
        <v>1.5</v>
      </c>
      <c r="I255" t="s">
        <v>92</v>
      </c>
      <c r="J255">
        <f>ROUND(H255/100*K249,5)</f>
        <v>0.10142</v>
      </c>
      <c r="K255" s="25"/>
    </row>
    <row r="256" spans="1:27" x14ac:dyDescent="0.25">
      <c r="D256" s="26" t="s">
        <v>93</v>
      </c>
      <c r="E256" s="25"/>
      <c r="H256" s="25"/>
      <c r="K256" s="27">
        <f>SUM(J246:J255)</f>
        <v>9.5892199999999992</v>
      </c>
    </row>
    <row r="257" spans="1:27" x14ac:dyDescent="0.25">
      <c r="D257" s="26" t="s">
        <v>94</v>
      </c>
      <c r="E257" s="25"/>
      <c r="H257" s="25"/>
      <c r="K257" s="27">
        <f>SUM(K256:K256)</f>
        <v>9.5892199999999992</v>
      </c>
    </row>
    <row r="259" spans="1:27" ht="45" customHeight="1" x14ac:dyDescent="0.25">
      <c r="A259" s="19" t="s">
        <v>197</v>
      </c>
      <c r="B259" s="19" t="s">
        <v>11</v>
      </c>
      <c r="C259" s="2" t="s">
        <v>12</v>
      </c>
      <c r="D259" s="36" t="s">
        <v>13</v>
      </c>
      <c r="E259" s="37"/>
      <c r="F259" s="37"/>
      <c r="G259" s="2"/>
      <c r="H259" s="20" t="s">
        <v>72</v>
      </c>
      <c r="I259" s="38">
        <v>1</v>
      </c>
      <c r="J259" s="39"/>
      <c r="K259" s="21">
        <v>45000</v>
      </c>
      <c r="L259" s="3" t="s">
        <v>198</v>
      </c>
      <c r="M259" s="2"/>
      <c r="N259" s="2"/>
      <c r="O259" s="2"/>
      <c r="P259" s="2"/>
      <c r="Q259" s="2"/>
      <c r="R259" s="2"/>
      <c r="S259" s="2"/>
      <c r="T259" s="2"/>
      <c r="U259" s="2"/>
      <c r="V259" s="2"/>
      <c r="W259" s="2"/>
      <c r="X259" s="2"/>
      <c r="Y259" s="2"/>
      <c r="Z259" s="2"/>
      <c r="AA259" s="2"/>
    </row>
    <row r="260" spans="1:27" ht="45" customHeight="1" x14ac:dyDescent="0.25">
      <c r="A260" s="19" t="s">
        <v>199</v>
      </c>
      <c r="B260" s="19" t="s">
        <v>14</v>
      </c>
      <c r="C260" s="2" t="s">
        <v>12</v>
      </c>
      <c r="D260" s="36" t="s">
        <v>15</v>
      </c>
      <c r="E260" s="37"/>
      <c r="F260" s="37"/>
      <c r="G260" s="2"/>
      <c r="H260" s="20" t="s">
        <v>72</v>
      </c>
      <c r="I260" s="38">
        <v>1</v>
      </c>
      <c r="J260" s="39"/>
      <c r="K260" s="21">
        <v>6200</v>
      </c>
      <c r="L260" s="3" t="s">
        <v>200</v>
      </c>
      <c r="M260" s="2"/>
      <c r="N260" s="2"/>
      <c r="O260" s="2"/>
      <c r="P260" s="2"/>
      <c r="Q260" s="2"/>
      <c r="R260" s="2"/>
      <c r="S260" s="2"/>
      <c r="T260" s="2"/>
      <c r="U260" s="2"/>
      <c r="V260" s="2"/>
      <c r="W260" s="2"/>
      <c r="X260" s="2"/>
      <c r="Y260" s="2"/>
      <c r="Z260" s="2"/>
      <c r="AA260" s="2"/>
    </row>
    <row r="261" spans="1:27" ht="45" customHeight="1" x14ac:dyDescent="0.25">
      <c r="A261" s="19" t="s">
        <v>201</v>
      </c>
      <c r="B261" s="19" t="s">
        <v>24</v>
      </c>
      <c r="C261" s="2" t="s">
        <v>12</v>
      </c>
      <c r="D261" s="36" t="s">
        <v>25</v>
      </c>
      <c r="E261" s="37"/>
      <c r="F261" s="37"/>
      <c r="G261" s="2"/>
      <c r="H261" s="20" t="s">
        <v>72</v>
      </c>
      <c r="I261" s="38">
        <v>1</v>
      </c>
      <c r="J261" s="39"/>
      <c r="K261" s="21">
        <f>ROUND(K272,2)</f>
        <v>32446.03</v>
      </c>
      <c r="L261" s="3" t="s">
        <v>202</v>
      </c>
      <c r="M261" s="2"/>
      <c r="N261" s="2"/>
      <c r="O261" s="2"/>
      <c r="P261" s="2"/>
      <c r="Q261" s="2"/>
      <c r="R261" s="2"/>
      <c r="S261" s="2"/>
      <c r="T261" s="2"/>
      <c r="U261" s="2"/>
      <c r="V261" s="2"/>
      <c r="W261" s="2"/>
      <c r="X261" s="2"/>
      <c r="Y261" s="2"/>
      <c r="Z261" s="2"/>
      <c r="AA261" s="2"/>
    </row>
    <row r="262" spans="1:27" x14ac:dyDescent="0.25">
      <c r="B262" s="15" t="s">
        <v>77</v>
      </c>
    </row>
    <row r="263" spans="1:27" x14ac:dyDescent="0.25">
      <c r="B263" t="s">
        <v>138</v>
      </c>
      <c r="C263" t="s">
        <v>79</v>
      </c>
      <c r="D263" t="s">
        <v>139</v>
      </c>
      <c r="E263" s="22">
        <v>8</v>
      </c>
      <c r="F263" t="s">
        <v>81</v>
      </c>
      <c r="G263" t="s">
        <v>82</v>
      </c>
      <c r="H263" s="23">
        <v>25.36</v>
      </c>
      <c r="I263" t="s">
        <v>83</v>
      </c>
      <c r="J263" s="24">
        <f>ROUND(E263/I261* H263,5)</f>
        <v>202.88</v>
      </c>
      <c r="K263" s="25"/>
    </row>
    <row r="264" spans="1:27" x14ac:dyDescent="0.25">
      <c r="B264" t="s">
        <v>136</v>
      </c>
      <c r="C264" t="s">
        <v>79</v>
      </c>
      <c r="D264" t="s">
        <v>137</v>
      </c>
      <c r="E264" s="22">
        <v>8</v>
      </c>
      <c r="F264" t="s">
        <v>81</v>
      </c>
      <c r="G264" t="s">
        <v>82</v>
      </c>
      <c r="H264" s="23">
        <v>29.57</v>
      </c>
      <c r="I264" t="s">
        <v>83</v>
      </c>
      <c r="J264" s="24">
        <f>ROUND(E264/I261* H264,5)</f>
        <v>236.56</v>
      </c>
      <c r="K264" s="25"/>
    </row>
    <row r="265" spans="1:27" x14ac:dyDescent="0.25">
      <c r="D265" s="26" t="s">
        <v>86</v>
      </c>
      <c r="E265" s="25"/>
      <c r="H265" s="25"/>
      <c r="K265" s="23">
        <f>SUM(J263:J264)</f>
        <v>439.44</v>
      </c>
    </row>
    <row r="266" spans="1:27" x14ac:dyDescent="0.25">
      <c r="B266" s="15" t="s">
        <v>87</v>
      </c>
      <c r="E266" s="25"/>
      <c r="H266" s="25"/>
      <c r="K266" s="25"/>
    </row>
    <row r="267" spans="1:27" x14ac:dyDescent="0.25">
      <c r="B267" t="s">
        <v>203</v>
      </c>
      <c r="C267" t="s">
        <v>12</v>
      </c>
      <c r="D267" t="s">
        <v>204</v>
      </c>
      <c r="E267" s="22">
        <v>1</v>
      </c>
      <c r="G267" t="s">
        <v>82</v>
      </c>
      <c r="H267" s="23">
        <v>32000</v>
      </c>
      <c r="I267" t="s">
        <v>83</v>
      </c>
      <c r="J267" s="24">
        <f>ROUND(E267* H267,5)</f>
        <v>32000</v>
      </c>
      <c r="K267" s="25"/>
    </row>
    <row r="268" spans="1:27" x14ac:dyDescent="0.25">
      <c r="D268" s="26" t="s">
        <v>90</v>
      </c>
      <c r="E268" s="25"/>
      <c r="H268" s="25"/>
      <c r="K268" s="23">
        <f>SUM(J267:J267)</f>
        <v>32000</v>
      </c>
    </row>
    <row r="269" spans="1:27" x14ac:dyDescent="0.25">
      <c r="E269" s="25"/>
      <c r="H269" s="25"/>
      <c r="K269" s="25"/>
    </row>
    <row r="270" spans="1:27" x14ac:dyDescent="0.25">
      <c r="D270" s="26" t="s">
        <v>91</v>
      </c>
      <c r="E270" s="25"/>
      <c r="H270" s="25">
        <v>1.5</v>
      </c>
      <c r="I270" t="s">
        <v>92</v>
      </c>
      <c r="J270">
        <f>ROUND(H270/100*K265,5)</f>
        <v>6.5915999999999997</v>
      </c>
      <c r="K270" s="25"/>
    </row>
    <row r="271" spans="1:27" x14ac:dyDescent="0.25">
      <c r="D271" s="26" t="s">
        <v>93</v>
      </c>
      <c r="E271" s="25"/>
      <c r="H271" s="25"/>
      <c r="K271" s="27">
        <f>SUM(J262:J270)</f>
        <v>32446.031599999998</v>
      </c>
    </row>
    <row r="272" spans="1:27" x14ac:dyDescent="0.25">
      <c r="D272" s="26" t="s">
        <v>94</v>
      </c>
      <c r="E272" s="25"/>
      <c r="H272" s="25"/>
      <c r="K272" s="27">
        <f>SUM(K271:K271)</f>
        <v>32446.031599999998</v>
      </c>
    </row>
    <row r="274" spans="1:27" ht="45" customHeight="1" x14ac:dyDescent="0.25">
      <c r="A274" s="19" t="s">
        <v>205</v>
      </c>
      <c r="B274" s="19" t="s">
        <v>26</v>
      </c>
      <c r="C274" s="2" t="s">
        <v>12</v>
      </c>
      <c r="D274" s="36" t="s">
        <v>27</v>
      </c>
      <c r="E274" s="37"/>
      <c r="F274" s="37"/>
      <c r="G274" s="2"/>
      <c r="H274" s="20" t="s">
        <v>72</v>
      </c>
      <c r="I274" s="38">
        <v>1</v>
      </c>
      <c r="J274" s="39"/>
      <c r="K274" s="21">
        <f>ROUND(K285,2)</f>
        <v>2323.02</v>
      </c>
      <c r="L274" s="3" t="s">
        <v>206</v>
      </c>
      <c r="M274" s="2"/>
      <c r="N274" s="2"/>
      <c r="O274" s="2"/>
      <c r="P274" s="2"/>
      <c r="Q274" s="2"/>
      <c r="R274" s="2"/>
      <c r="S274" s="2"/>
      <c r="T274" s="2"/>
      <c r="U274" s="2"/>
      <c r="V274" s="2"/>
      <c r="W274" s="2"/>
      <c r="X274" s="2"/>
      <c r="Y274" s="2"/>
      <c r="Z274" s="2"/>
      <c r="AA274" s="2"/>
    </row>
    <row r="275" spans="1:27" x14ac:dyDescent="0.25">
      <c r="B275" s="15" t="s">
        <v>77</v>
      </c>
    </row>
    <row r="276" spans="1:27" x14ac:dyDescent="0.25">
      <c r="B276" t="s">
        <v>138</v>
      </c>
      <c r="C276" t="s">
        <v>79</v>
      </c>
      <c r="D276" t="s">
        <v>139</v>
      </c>
      <c r="E276" s="22">
        <v>4</v>
      </c>
      <c r="F276" t="s">
        <v>81</v>
      </c>
      <c r="G276" t="s">
        <v>82</v>
      </c>
      <c r="H276" s="23">
        <v>25.36</v>
      </c>
      <c r="I276" t="s">
        <v>83</v>
      </c>
      <c r="J276" s="24">
        <f>ROUND(E276/I274* H276,5)</f>
        <v>101.44</v>
      </c>
      <c r="K276" s="25"/>
    </row>
    <row r="277" spans="1:27" x14ac:dyDescent="0.25">
      <c r="B277" t="s">
        <v>136</v>
      </c>
      <c r="C277" t="s">
        <v>79</v>
      </c>
      <c r="D277" t="s">
        <v>137</v>
      </c>
      <c r="E277" s="22">
        <v>4</v>
      </c>
      <c r="F277" t="s">
        <v>81</v>
      </c>
      <c r="G277" t="s">
        <v>82</v>
      </c>
      <c r="H277" s="23">
        <v>29.57</v>
      </c>
      <c r="I277" t="s">
        <v>83</v>
      </c>
      <c r="J277" s="24">
        <f>ROUND(E277/I274* H277,5)</f>
        <v>118.28</v>
      </c>
      <c r="K277" s="25"/>
    </row>
    <row r="278" spans="1:27" x14ac:dyDescent="0.25">
      <c r="D278" s="26" t="s">
        <v>86</v>
      </c>
      <c r="E278" s="25"/>
      <c r="H278" s="25"/>
      <c r="K278" s="23">
        <f>SUM(J276:J277)</f>
        <v>219.72</v>
      </c>
    </row>
    <row r="279" spans="1:27" x14ac:dyDescent="0.25">
      <c r="B279" s="15" t="s">
        <v>87</v>
      </c>
      <c r="E279" s="25"/>
      <c r="H279" s="25"/>
      <c r="K279" s="25"/>
    </row>
    <row r="280" spans="1:27" x14ac:dyDescent="0.25">
      <c r="B280" t="s">
        <v>207</v>
      </c>
      <c r="C280" t="s">
        <v>12</v>
      </c>
      <c r="D280" t="s">
        <v>208</v>
      </c>
      <c r="E280" s="22">
        <v>1</v>
      </c>
      <c r="G280" t="s">
        <v>82</v>
      </c>
      <c r="H280" s="23">
        <v>2100</v>
      </c>
      <c r="I280" t="s">
        <v>83</v>
      </c>
      <c r="J280" s="24">
        <f>ROUND(E280* H280,5)</f>
        <v>2100</v>
      </c>
      <c r="K280" s="25"/>
    </row>
    <row r="281" spans="1:27" x14ac:dyDescent="0.25">
      <c r="D281" s="26" t="s">
        <v>90</v>
      </c>
      <c r="E281" s="25"/>
      <c r="H281" s="25"/>
      <c r="K281" s="23">
        <f>SUM(J280:J280)</f>
        <v>2100</v>
      </c>
    </row>
    <row r="282" spans="1:27" x14ac:dyDescent="0.25">
      <c r="E282" s="25"/>
      <c r="H282" s="25"/>
      <c r="K282" s="25"/>
    </row>
    <row r="283" spans="1:27" x14ac:dyDescent="0.25">
      <c r="D283" s="26" t="s">
        <v>91</v>
      </c>
      <c r="E283" s="25"/>
      <c r="H283" s="25">
        <v>1.5</v>
      </c>
      <c r="I283" t="s">
        <v>92</v>
      </c>
      <c r="J283">
        <f>ROUND(H283/100*K278,5)</f>
        <v>3.2957999999999998</v>
      </c>
      <c r="K283" s="25"/>
    </row>
    <row r="284" spans="1:27" x14ac:dyDescent="0.25">
      <c r="D284" s="26" t="s">
        <v>93</v>
      </c>
      <c r="E284" s="25"/>
      <c r="H284" s="25"/>
      <c r="K284" s="27">
        <f>SUM(J275:J283)</f>
        <v>2323.0157999999997</v>
      </c>
    </row>
    <row r="285" spans="1:27" x14ac:dyDescent="0.25">
      <c r="D285" s="26" t="s">
        <v>94</v>
      </c>
      <c r="E285" s="25"/>
      <c r="H285" s="25"/>
      <c r="K285" s="27">
        <f>SUM(K284:K284)</f>
        <v>2323.0157999999997</v>
      </c>
    </row>
    <row r="287" spans="1:27" ht="45" customHeight="1" x14ac:dyDescent="0.25">
      <c r="A287" s="19" t="s">
        <v>209</v>
      </c>
      <c r="B287" s="19" t="s">
        <v>62</v>
      </c>
      <c r="C287" s="2" t="s">
        <v>12</v>
      </c>
      <c r="D287" s="36" t="s">
        <v>63</v>
      </c>
      <c r="E287" s="37"/>
      <c r="F287" s="37"/>
      <c r="G287" s="2"/>
      <c r="H287" s="20" t="s">
        <v>72</v>
      </c>
      <c r="I287" s="38">
        <v>1</v>
      </c>
      <c r="J287" s="39"/>
      <c r="K287" s="21">
        <f>ROUND(K293,2)</f>
        <v>917.79</v>
      </c>
      <c r="L287" s="3" t="s">
        <v>210</v>
      </c>
      <c r="M287" s="2"/>
      <c r="N287" s="2"/>
      <c r="O287" s="2"/>
      <c r="P287" s="2"/>
      <c r="Q287" s="2"/>
      <c r="R287" s="2"/>
      <c r="S287" s="2"/>
      <c r="T287" s="2"/>
      <c r="U287" s="2"/>
      <c r="V287" s="2"/>
      <c r="W287" s="2"/>
      <c r="X287" s="2"/>
      <c r="Y287" s="2"/>
      <c r="Z287" s="2"/>
      <c r="AA287" s="2"/>
    </row>
    <row r="288" spans="1:27" x14ac:dyDescent="0.25">
      <c r="B288" s="15" t="s">
        <v>71</v>
      </c>
    </row>
    <row r="289" spans="2:11" x14ac:dyDescent="0.25">
      <c r="B289" t="s">
        <v>116</v>
      </c>
      <c r="C289" t="s">
        <v>32</v>
      </c>
      <c r="D289" t="s">
        <v>117</v>
      </c>
      <c r="E289" s="22">
        <v>25</v>
      </c>
      <c r="G289" t="s">
        <v>82</v>
      </c>
      <c r="H289" s="23">
        <v>7.9083600000000001</v>
      </c>
      <c r="I289" t="s">
        <v>83</v>
      </c>
      <c r="J289" s="24">
        <f>ROUND(E289* H289,5)</f>
        <v>197.709</v>
      </c>
      <c r="K289" s="25"/>
    </row>
    <row r="290" spans="2:11" x14ac:dyDescent="0.25">
      <c r="B290" t="s">
        <v>126</v>
      </c>
      <c r="C290" t="s">
        <v>32</v>
      </c>
      <c r="D290" t="s">
        <v>127</v>
      </c>
      <c r="E290" s="22">
        <v>50</v>
      </c>
      <c r="G290" t="s">
        <v>82</v>
      </c>
      <c r="H290" s="23">
        <v>6.41906</v>
      </c>
      <c r="I290" t="s">
        <v>83</v>
      </c>
      <c r="J290" s="24">
        <f>ROUND(E290* H290,5)</f>
        <v>320.95299999999997</v>
      </c>
      <c r="K290" s="25"/>
    </row>
    <row r="291" spans="2:11" x14ac:dyDescent="0.25">
      <c r="B291" t="s">
        <v>107</v>
      </c>
      <c r="C291" t="s">
        <v>32</v>
      </c>
      <c r="D291" t="s">
        <v>108</v>
      </c>
      <c r="E291" s="22">
        <v>25</v>
      </c>
      <c r="G291" t="s">
        <v>82</v>
      </c>
      <c r="H291" s="23">
        <v>15.96504</v>
      </c>
      <c r="I291" t="s">
        <v>83</v>
      </c>
      <c r="J291" s="24">
        <f>ROUND(E291* H291,5)</f>
        <v>399.12599999999998</v>
      </c>
      <c r="K291" s="25"/>
    </row>
    <row r="292" spans="2:11" x14ac:dyDescent="0.25">
      <c r="D292" s="26" t="s">
        <v>93</v>
      </c>
      <c r="E292" s="25"/>
      <c r="H292" s="25"/>
      <c r="K292" s="27">
        <f>SUM(J288:J291)</f>
        <v>917.78800000000001</v>
      </c>
    </row>
    <row r="293" spans="2:11" x14ac:dyDescent="0.25">
      <c r="D293" s="26" t="s">
        <v>94</v>
      </c>
      <c r="E293" s="25"/>
      <c r="H293" s="25"/>
      <c r="K293" s="27">
        <f>SUM(K292:K292)</f>
        <v>917.78800000000001</v>
      </c>
    </row>
  </sheetData>
  <sheetProtection sheet="1"/>
  <mergeCells count="55">
    <mergeCell ref="D287:F287"/>
    <mergeCell ref="I287:J287"/>
    <mergeCell ref="D260:F260"/>
    <mergeCell ref="I260:J260"/>
    <mergeCell ref="D261:F261"/>
    <mergeCell ref="I261:J261"/>
    <mergeCell ref="D274:F274"/>
    <mergeCell ref="I274:J274"/>
    <mergeCell ref="D232:F232"/>
    <mergeCell ref="I232:J232"/>
    <mergeCell ref="D245:F245"/>
    <mergeCell ref="I245:J245"/>
    <mergeCell ref="D259:F259"/>
    <mergeCell ref="I259:J259"/>
    <mergeCell ref="D193:F193"/>
    <mergeCell ref="I193:J193"/>
    <mergeCell ref="D206:F206"/>
    <mergeCell ref="I206:J206"/>
    <mergeCell ref="D219:F219"/>
    <mergeCell ref="I219:J219"/>
    <mergeCell ref="D154:F154"/>
    <mergeCell ref="I154:J154"/>
    <mergeCell ref="D167:F167"/>
    <mergeCell ref="I167:J167"/>
    <mergeCell ref="D180:F180"/>
    <mergeCell ref="I180:J180"/>
    <mergeCell ref="D112:F112"/>
    <mergeCell ref="I112:J112"/>
    <mergeCell ref="D127:F127"/>
    <mergeCell ref="I127:J127"/>
    <mergeCell ref="D141:F141"/>
    <mergeCell ref="I141:J141"/>
    <mergeCell ref="D85:F85"/>
    <mergeCell ref="I85:J85"/>
    <mergeCell ref="D98:F98"/>
    <mergeCell ref="I98:J98"/>
    <mergeCell ref="D99:F99"/>
    <mergeCell ref="I99:J99"/>
    <mergeCell ref="D40:F40"/>
    <mergeCell ref="I40:J40"/>
    <mergeCell ref="D55:F55"/>
    <mergeCell ref="I55:J55"/>
    <mergeCell ref="D71:F71"/>
    <mergeCell ref="I71:J71"/>
    <mergeCell ref="D11:F11"/>
    <mergeCell ref="I11:J11"/>
    <mergeCell ref="D12:F12"/>
    <mergeCell ref="I12:J12"/>
    <mergeCell ref="D25:F25"/>
    <mergeCell ref="I25:J25"/>
    <mergeCell ref="A1:K1"/>
    <mergeCell ref="A2:K2"/>
    <mergeCell ref="A3:K3"/>
    <mergeCell ref="A4:K4"/>
    <mergeCell ref="A6:K6"/>
  </mergeCells>
  <pageMargins left="0.75" right="0.75" top="0.75" bottom="0.5" header="0.5" footer="0.7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2"/>
  <sheetViews>
    <sheetView workbookViewId="0">
      <pane ySplit="8" topLeftCell="A9" activePane="bottomLeft" state="frozenSplit"/>
      <selection pane="bottomLeft" sqref="A1:D1"/>
    </sheetView>
  </sheetViews>
  <sheetFormatPr baseColWidth="10" defaultColWidth="9.140625" defaultRowHeight="15" x14ac:dyDescent="0.25"/>
  <cols>
    <col min="1" max="1" width="14.7109375" customWidth="1"/>
    <col min="2" max="2" width="6.140625" customWidth="1"/>
    <col min="3" max="3" width="65.7109375" customWidth="1"/>
    <col min="4" max="4" width="13.7109375" customWidth="1"/>
    <col min="5" max="5" width="65.7109375" customWidth="1"/>
    <col min="6" max="7" width="13.7109375" customWidth="1"/>
  </cols>
  <sheetData>
    <row r="1" spans="1:7" x14ac:dyDescent="0.25">
      <c r="A1" s="34" t="s">
        <v>0</v>
      </c>
      <c r="B1" s="34" t="s">
        <v>0</v>
      </c>
      <c r="C1" s="34" t="s">
        <v>0</v>
      </c>
      <c r="D1" s="34" t="s">
        <v>0</v>
      </c>
    </row>
    <row r="2" spans="1:7" x14ac:dyDescent="0.25">
      <c r="A2" s="34"/>
      <c r="B2" s="34"/>
      <c r="C2" s="34"/>
      <c r="D2" s="34"/>
    </row>
    <row r="3" spans="1:7" x14ac:dyDescent="0.25">
      <c r="A3" s="34"/>
      <c r="B3" s="34"/>
      <c r="C3" s="34"/>
      <c r="D3" s="34"/>
    </row>
    <row r="4" spans="1:7" x14ac:dyDescent="0.25">
      <c r="A4" s="34"/>
      <c r="B4" s="34"/>
      <c r="C4" s="34"/>
      <c r="D4" s="34"/>
    </row>
    <row r="6" spans="1:7" ht="18.75" x14ac:dyDescent="0.3">
      <c r="A6" s="35" t="s">
        <v>65</v>
      </c>
      <c r="B6" s="35" t="s">
        <v>65</v>
      </c>
      <c r="C6" s="35" t="s">
        <v>65</v>
      </c>
      <c r="D6" s="35" t="s">
        <v>65</v>
      </c>
    </row>
    <row r="8" spans="1:7" x14ac:dyDescent="0.25">
      <c r="A8" s="29" t="s">
        <v>67</v>
      </c>
      <c r="B8" s="29" t="s">
        <v>68</v>
      </c>
      <c r="C8" s="29" t="s">
        <v>69</v>
      </c>
      <c r="D8" s="29" t="s">
        <v>2</v>
      </c>
      <c r="E8" s="29" t="s">
        <v>70</v>
      </c>
      <c r="F8" s="29" t="s">
        <v>211</v>
      </c>
      <c r="G8" s="29" t="s">
        <v>212</v>
      </c>
    </row>
    <row r="10" spans="1:7" x14ac:dyDescent="0.25">
      <c r="A10" s="17" t="s">
        <v>77</v>
      </c>
    </row>
    <row r="11" spans="1:7" x14ac:dyDescent="0.25">
      <c r="A11" t="s">
        <v>213</v>
      </c>
      <c r="B11" t="s">
        <v>79</v>
      </c>
      <c r="C11" t="s">
        <v>99</v>
      </c>
      <c r="D11" s="23">
        <v>25.4</v>
      </c>
      <c r="E11" t="s">
        <v>99</v>
      </c>
      <c r="F11" s="28">
        <v>0</v>
      </c>
      <c r="G11" s="28">
        <v>0</v>
      </c>
    </row>
    <row r="12" spans="1:7" x14ac:dyDescent="0.25">
      <c r="A12" t="s">
        <v>84</v>
      </c>
      <c r="B12" t="s">
        <v>79</v>
      </c>
      <c r="C12" t="s">
        <v>85</v>
      </c>
      <c r="D12" s="23">
        <v>25.36</v>
      </c>
      <c r="E12" t="s">
        <v>85</v>
      </c>
      <c r="F12" s="28">
        <v>0</v>
      </c>
      <c r="G12" s="28">
        <v>0</v>
      </c>
    </row>
    <row r="13" spans="1:7" x14ac:dyDescent="0.25">
      <c r="A13" t="s">
        <v>138</v>
      </c>
      <c r="B13" t="s">
        <v>79</v>
      </c>
      <c r="C13" t="s">
        <v>139</v>
      </c>
      <c r="D13" s="23">
        <v>25.36</v>
      </c>
      <c r="E13" t="s">
        <v>139</v>
      </c>
      <c r="F13" s="28">
        <v>0</v>
      </c>
      <c r="G13" s="28">
        <v>0</v>
      </c>
    </row>
    <row r="14" spans="1:7" x14ac:dyDescent="0.25">
      <c r="A14" t="s">
        <v>98</v>
      </c>
      <c r="B14" t="s">
        <v>79</v>
      </c>
      <c r="C14" t="s">
        <v>99</v>
      </c>
      <c r="D14" s="23">
        <v>27.71</v>
      </c>
      <c r="E14" t="s">
        <v>99</v>
      </c>
      <c r="F14" s="28">
        <v>0</v>
      </c>
      <c r="G14" s="28">
        <v>0</v>
      </c>
    </row>
    <row r="15" spans="1:7" x14ac:dyDescent="0.25">
      <c r="A15" t="s">
        <v>214</v>
      </c>
      <c r="B15" t="s">
        <v>79</v>
      </c>
      <c r="C15" t="s">
        <v>99</v>
      </c>
      <c r="D15" s="23">
        <v>25.4</v>
      </c>
      <c r="E15" t="s">
        <v>99</v>
      </c>
      <c r="F15" s="28">
        <v>0</v>
      </c>
      <c r="G15" s="28">
        <v>0</v>
      </c>
    </row>
    <row r="16" spans="1:7" x14ac:dyDescent="0.25">
      <c r="A16" t="s">
        <v>215</v>
      </c>
      <c r="B16" t="s">
        <v>79</v>
      </c>
      <c r="C16" t="s">
        <v>101</v>
      </c>
      <c r="D16" s="23">
        <v>29.57</v>
      </c>
      <c r="E16" t="s">
        <v>101</v>
      </c>
      <c r="F16" s="28">
        <v>0</v>
      </c>
      <c r="G16" s="28">
        <v>0</v>
      </c>
    </row>
    <row r="17" spans="1:7" x14ac:dyDescent="0.25">
      <c r="A17" t="s">
        <v>78</v>
      </c>
      <c r="B17" t="s">
        <v>79</v>
      </c>
      <c r="C17" t="s">
        <v>80</v>
      </c>
      <c r="D17" s="23">
        <v>29.57</v>
      </c>
      <c r="E17" t="s">
        <v>80</v>
      </c>
      <c r="F17" s="28">
        <v>0</v>
      </c>
      <c r="G17" s="28">
        <v>0</v>
      </c>
    </row>
    <row r="18" spans="1:7" x14ac:dyDescent="0.25">
      <c r="A18" t="s">
        <v>136</v>
      </c>
      <c r="B18" t="s">
        <v>79</v>
      </c>
      <c r="C18" t="s">
        <v>137</v>
      </c>
      <c r="D18" s="23">
        <v>29.57</v>
      </c>
      <c r="E18" t="s">
        <v>137</v>
      </c>
      <c r="F18" s="28">
        <v>0</v>
      </c>
      <c r="G18" s="28">
        <v>0</v>
      </c>
    </row>
    <row r="19" spans="1:7" x14ac:dyDescent="0.25">
      <c r="A19" t="s">
        <v>100</v>
      </c>
      <c r="B19" t="s">
        <v>79</v>
      </c>
      <c r="C19" t="s">
        <v>101</v>
      </c>
      <c r="D19" s="23">
        <v>32.25</v>
      </c>
      <c r="E19" t="s">
        <v>101</v>
      </c>
      <c r="F19" s="28">
        <v>0</v>
      </c>
      <c r="G19" s="28">
        <v>0</v>
      </c>
    </row>
    <row r="20" spans="1:7" x14ac:dyDescent="0.25">
      <c r="A20" t="s">
        <v>216</v>
      </c>
      <c r="B20" t="s">
        <v>79</v>
      </c>
      <c r="C20" t="s">
        <v>101</v>
      </c>
      <c r="D20" s="23">
        <v>29.57</v>
      </c>
      <c r="E20" t="s">
        <v>101</v>
      </c>
      <c r="F20" s="28">
        <v>0</v>
      </c>
      <c r="G20" s="28">
        <v>0</v>
      </c>
    </row>
    <row r="21" spans="1:7" x14ac:dyDescent="0.25">
      <c r="A21" s="17" t="s">
        <v>87</v>
      </c>
    </row>
    <row r="22" spans="1:7" x14ac:dyDescent="0.25">
      <c r="A22" t="s">
        <v>121</v>
      </c>
      <c r="B22" t="s">
        <v>12</v>
      </c>
      <c r="C22" t="s">
        <v>122</v>
      </c>
      <c r="D22" s="23">
        <v>0.28000000000000003</v>
      </c>
      <c r="E22" t="s">
        <v>217</v>
      </c>
      <c r="F22" s="28">
        <v>0</v>
      </c>
      <c r="G22" s="28">
        <v>0</v>
      </c>
    </row>
    <row r="23" spans="1:7" x14ac:dyDescent="0.25">
      <c r="A23" t="s">
        <v>88</v>
      </c>
      <c r="B23" t="s">
        <v>12</v>
      </c>
      <c r="C23" t="s">
        <v>89</v>
      </c>
      <c r="D23" s="23">
        <v>2165.4899999999998</v>
      </c>
      <c r="E23" t="s">
        <v>218</v>
      </c>
      <c r="F23" s="28">
        <v>406.45573967697999</v>
      </c>
      <c r="G23" s="28">
        <v>6329.6132076941003</v>
      </c>
    </row>
    <row r="24" spans="1:7" x14ac:dyDescent="0.25">
      <c r="A24" t="s">
        <v>106</v>
      </c>
      <c r="B24" t="s">
        <v>32</v>
      </c>
      <c r="C24" t="s">
        <v>97</v>
      </c>
      <c r="D24" s="23">
        <v>1.39</v>
      </c>
      <c r="E24" t="s">
        <v>219</v>
      </c>
      <c r="F24" s="28">
        <v>0</v>
      </c>
      <c r="G24" s="28">
        <v>0</v>
      </c>
    </row>
    <row r="25" spans="1:7" x14ac:dyDescent="0.25">
      <c r="A25" t="s">
        <v>114</v>
      </c>
      <c r="B25" t="s">
        <v>32</v>
      </c>
      <c r="C25" t="s">
        <v>115</v>
      </c>
      <c r="D25" s="23">
        <v>5.29</v>
      </c>
      <c r="E25" t="s">
        <v>220</v>
      </c>
      <c r="F25" s="28">
        <v>1.0238492480385</v>
      </c>
      <c r="G25" s="28">
        <v>17.175478095136999</v>
      </c>
    </row>
    <row r="26" spans="1:7" x14ac:dyDescent="0.25">
      <c r="A26" t="s">
        <v>125</v>
      </c>
      <c r="B26" t="s">
        <v>32</v>
      </c>
      <c r="C26" t="s">
        <v>118</v>
      </c>
      <c r="D26" s="23">
        <v>0.92</v>
      </c>
      <c r="E26" t="s">
        <v>221</v>
      </c>
      <c r="F26" s="28">
        <v>0</v>
      </c>
      <c r="G26" s="28">
        <v>0</v>
      </c>
    </row>
    <row r="27" spans="1:7" x14ac:dyDescent="0.25">
      <c r="A27" t="s">
        <v>129</v>
      </c>
      <c r="B27" t="s">
        <v>32</v>
      </c>
      <c r="C27" t="s">
        <v>130</v>
      </c>
      <c r="D27" s="23">
        <v>1.73</v>
      </c>
      <c r="E27" t="s">
        <v>222</v>
      </c>
      <c r="F27" s="28">
        <v>0</v>
      </c>
      <c r="G27" s="28">
        <v>0</v>
      </c>
    </row>
    <row r="28" spans="1:7" x14ac:dyDescent="0.25">
      <c r="A28" t="s">
        <v>102</v>
      </c>
      <c r="B28" t="s">
        <v>12</v>
      </c>
      <c r="C28" t="s">
        <v>103</v>
      </c>
      <c r="D28" s="23">
        <v>1.6</v>
      </c>
      <c r="E28" t="s">
        <v>223</v>
      </c>
      <c r="F28" s="28">
        <v>0</v>
      </c>
      <c r="G28" s="28">
        <v>0</v>
      </c>
    </row>
    <row r="29" spans="1:7" x14ac:dyDescent="0.25">
      <c r="A29" t="s">
        <v>110</v>
      </c>
      <c r="B29" t="s">
        <v>12</v>
      </c>
      <c r="C29" t="s">
        <v>111</v>
      </c>
      <c r="D29" s="23">
        <v>2.2599999999999998</v>
      </c>
      <c r="E29" t="s">
        <v>224</v>
      </c>
      <c r="F29" s="28">
        <v>-9999999999</v>
      </c>
      <c r="G29" s="28">
        <v>-9999999999</v>
      </c>
    </row>
    <row r="30" spans="1:7" x14ac:dyDescent="0.25">
      <c r="A30" t="s">
        <v>119</v>
      </c>
      <c r="B30" t="s">
        <v>12</v>
      </c>
      <c r="C30" t="s">
        <v>120</v>
      </c>
      <c r="D30" s="23">
        <v>1.61</v>
      </c>
      <c r="E30" t="s">
        <v>225</v>
      </c>
      <c r="F30" s="28">
        <v>0</v>
      </c>
      <c r="G30" s="28">
        <v>0</v>
      </c>
    </row>
    <row r="31" spans="1:7" x14ac:dyDescent="0.25">
      <c r="A31" t="s">
        <v>131</v>
      </c>
      <c r="B31" t="s">
        <v>12</v>
      </c>
      <c r="C31" t="s">
        <v>132</v>
      </c>
      <c r="D31" s="23">
        <v>0.18</v>
      </c>
      <c r="E31" t="s">
        <v>226</v>
      </c>
      <c r="F31" s="28">
        <v>0</v>
      </c>
      <c r="G31" s="28">
        <v>0</v>
      </c>
    </row>
    <row r="32" spans="1:7" x14ac:dyDescent="0.25">
      <c r="A32" t="s">
        <v>104</v>
      </c>
      <c r="B32" t="s">
        <v>12</v>
      </c>
      <c r="C32" t="s">
        <v>105</v>
      </c>
      <c r="D32" s="23">
        <v>0.88</v>
      </c>
      <c r="E32" t="s">
        <v>227</v>
      </c>
      <c r="F32" s="28">
        <v>0</v>
      </c>
      <c r="G32" s="28">
        <v>0</v>
      </c>
    </row>
    <row r="33" spans="1:7" x14ac:dyDescent="0.25">
      <c r="A33" t="s">
        <v>112</v>
      </c>
      <c r="B33" t="s">
        <v>12</v>
      </c>
      <c r="C33" t="s">
        <v>113</v>
      </c>
      <c r="D33" s="23">
        <v>2.63</v>
      </c>
      <c r="E33" t="s">
        <v>228</v>
      </c>
      <c r="F33" s="28">
        <v>-9999999999</v>
      </c>
      <c r="G33" s="28">
        <v>-9999999999</v>
      </c>
    </row>
    <row r="34" spans="1:7" x14ac:dyDescent="0.25">
      <c r="A34" t="s">
        <v>123</v>
      </c>
      <c r="B34" t="s">
        <v>12</v>
      </c>
      <c r="C34" t="s">
        <v>124</v>
      </c>
      <c r="D34" s="23">
        <v>0.46</v>
      </c>
      <c r="E34" t="s">
        <v>229</v>
      </c>
      <c r="F34" s="28">
        <v>0</v>
      </c>
      <c r="G34" s="28">
        <v>0</v>
      </c>
    </row>
    <row r="35" spans="1:7" x14ac:dyDescent="0.25">
      <c r="A35" t="s">
        <v>151</v>
      </c>
      <c r="B35" t="s">
        <v>32</v>
      </c>
      <c r="C35" t="s">
        <v>152</v>
      </c>
      <c r="D35" s="23">
        <v>10.66</v>
      </c>
      <c r="E35" t="s">
        <v>230</v>
      </c>
      <c r="F35" s="28">
        <v>1.7394012085907999</v>
      </c>
      <c r="G35" s="28">
        <v>18.564015608479</v>
      </c>
    </row>
    <row r="36" spans="1:7" x14ac:dyDescent="0.25">
      <c r="A36" t="s">
        <v>157</v>
      </c>
      <c r="B36" t="s">
        <v>32</v>
      </c>
      <c r="C36" t="s">
        <v>158</v>
      </c>
      <c r="D36" s="23">
        <v>10.88</v>
      </c>
      <c r="E36" t="s">
        <v>231</v>
      </c>
      <c r="F36" s="28">
        <v>3.0228886736846001</v>
      </c>
      <c r="G36" s="28">
        <v>31.79867243052</v>
      </c>
    </row>
    <row r="37" spans="1:7" x14ac:dyDescent="0.25">
      <c r="A37" t="s">
        <v>147</v>
      </c>
      <c r="B37" t="s">
        <v>32</v>
      </c>
      <c r="C37" t="s">
        <v>148</v>
      </c>
      <c r="D37" s="23">
        <v>16.13</v>
      </c>
      <c r="E37" t="s">
        <v>232</v>
      </c>
      <c r="F37" s="28">
        <v>5.7919470007239999</v>
      </c>
      <c r="G37" s="28">
        <v>60.927227328706003</v>
      </c>
    </row>
    <row r="38" spans="1:7" x14ac:dyDescent="0.25">
      <c r="A38" t="s">
        <v>161</v>
      </c>
      <c r="B38" t="s">
        <v>32</v>
      </c>
      <c r="C38" t="s">
        <v>162</v>
      </c>
      <c r="D38" s="23">
        <v>2.74</v>
      </c>
      <c r="E38" t="s">
        <v>233</v>
      </c>
      <c r="F38" s="28">
        <v>0.73346787209507003</v>
      </c>
      <c r="G38" s="28">
        <v>21.06716916209</v>
      </c>
    </row>
    <row r="39" spans="1:7" x14ac:dyDescent="0.25">
      <c r="A39" t="s">
        <v>177</v>
      </c>
      <c r="B39" t="s">
        <v>32</v>
      </c>
      <c r="C39" t="s">
        <v>178</v>
      </c>
      <c r="D39" s="23">
        <v>16.91</v>
      </c>
      <c r="E39" t="s">
        <v>234</v>
      </c>
      <c r="F39" s="28">
        <v>1.8862806940854999</v>
      </c>
      <c r="G39" s="28">
        <v>37.282257391919998</v>
      </c>
    </row>
    <row r="40" spans="1:7" x14ac:dyDescent="0.25">
      <c r="A40" t="s">
        <v>173</v>
      </c>
      <c r="B40" t="s">
        <v>32</v>
      </c>
      <c r="C40" t="s">
        <v>174</v>
      </c>
      <c r="D40" s="23">
        <v>13.59</v>
      </c>
      <c r="E40" t="s">
        <v>235</v>
      </c>
      <c r="F40" s="28">
        <v>1.5334396094844001</v>
      </c>
      <c r="G40" s="28">
        <v>31.042801757934001</v>
      </c>
    </row>
    <row r="41" spans="1:7" x14ac:dyDescent="0.25">
      <c r="A41" t="s">
        <v>169</v>
      </c>
      <c r="B41" t="s">
        <v>32</v>
      </c>
      <c r="C41" t="s">
        <v>170</v>
      </c>
      <c r="D41" s="23">
        <v>10.95</v>
      </c>
      <c r="E41" t="s">
        <v>236</v>
      </c>
      <c r="F41" s="28">
        <v>1.2006655548831999</v>
      </c>
      <c r="G41" s="28">
        <v>25.567186785278999</v>
      </c>
    </row>
    <row r="42" spans="1:7" x14ac:dyDescent="0.25">
      <c r="A42" t="s">
        <v>165</v>
      </c>
      <c r="B42" t="s">
        <v>32</v>
      </c>
      <c r="C42" t="s">
        <v>166</v>
      </c>
      <c r="D42" s="23">
        <v>7.5</v>
      </c>
      <c r="E42" t="s">
        <v>237</v>
      </c>
      <c r="F42" s="28">
        <v>0.88628543920229996</v>
      </c>
      <c r="G42" s="28">
        <v>19.353477219959</v>
      </c>
    </row>
    <row r="43" spans="1:7" x14ac:dyDescent="0.25">
      <c r="A43" t="s">
        <v>181</v>
      </c>
      <c r="B43" t="s">
        <v>32</v>
      </c>
      <c r="C43" t="s">
        <v>182</v>
      </c>
      <c r="D43" s="23">
        <v>2.41</v>
      </c>
      <c r="E43" t="s">
        <v>238</v>
      </c>
      <c r="F43" s="28">
        <v>0.37926485440855001</v>
      </c>
      <c r="G43" s="28">
        <v>10.984712021845001</v>
      </c>
    </row>
    <row r="44" spans="1:7" x14ac:dyDescent="0.25">
      <c r="A44" t="s">
        <v>189</v>
      </c>
      <c r="B44" t="s">
        <v>32</v>
      </c>
      <c r="C44" t="s">
        <v>190</v>
      </c>
      <c r="D44" s="23">
        <v>4.9400000000000004</v>
      </c>
      <c r="E44" t="s">
        <v>239</v>
      </c>
      <c r="F44" s="28">
        <v>0.73244156352138001</v>
      </c>
      <c r="G44" s="28">
        <v>19.250492945295001</v>
      </c>
    </row>
    <row r="45" spans="1:7" x14ac:dyDescent="0.25">
      <c r="A45" t="s">
        <v>185</v>
      </c>
      <c r="B45" t="s">
        <v>32</v>
      </c>
      <c r="C45" t="s">
        <v>186</v>
      </c>
      <c r="D45" s="23">
        <v>3.35</v>
      </c>
      <c r="E45" t="s">
        <v>240</v>
      </c>
      <c r="F45" s="28">
        <v>0.48762581011283002</v>
      </c>
      <c r="G45" s="28">
        <v>13.383513354373999</v>
      </c>
    </row>
    <row r="46" spans="1:7" x14ac:dyDescent="0.25">
      <c r="A46" t="s">
        <v>195</v>
      </c>
      <c r="B46" t="s">
        <v>32</v>
      </c>
      <c r="C46" t="s">
        <v>196</v>
      </c>
      <c r="D46" s="23">
        <v>2.34</v>
      </c>
      <c r="E46" t="s">
        <v>241</v>
      </c>
      <c r="F46" s="28">
        <v>0.47290713694161002</v>
      </c>
      <c r="G46" s="28">
        <v>7.9332051931818999</v>
      </c>
    </row>
    <row r="47" spans="1:7" x14ac:dyDescent="0.25">
      <c r="A47" t="s">
        <v>140</v>
      </c>
      <c r="B47" t="s">
        <v>12</v>
      </c>
      <c r="C47" t="s">
        <v>141</v>
      </c>
      <c r="D47" s="23">
        <v>49060</v>
      </c>
      <c r="E47" t="s">
        <v>242</v>
      </c>
      <c r="F47" s="28">
        <v>481.57347576485</v>
      </c>
      <c r="G47" s="28">
        <v>7355.7049239242997</v>
      </c>
    </row>
    <row r="48" spans="1:7" x14ac:dyDescent="0.25">
      <c r="A48" t="s">
        <v>203</v>
      </c>
      <c r="B48" t="s">
        <v>12</v>
      </c>
      <c r="C48" t="s">
        <v>204</v>
      </c>
      <c r="D48" s="23">
        <v>32000</v>
      </c>
      <c r="E48" t="s">
        <v>204</v>
      </c>
      <c r="F48" s="28">
        <v>0</v>
      </c>
      <c r="G48" s="28">
        <v>0</v>
      </c>
    </row>
    <row r="49" spans="1:7" x14ac:dyDescent="0.25">
      <c r="A49" t="s">
        <v>207</v>
      </c>
      <c r="B49" t="s">
        <v>12</v>
      </c>
      <c r="C49" t="s">
        <v>208</v>
      </c>
      <c r="D49" s="23">
        <v>2100</v>
      </c>
      <c r="E49" t="s">
        <v>208</v>
      </c>
      <c r="F49" s="28">
        <v>0</v>
      </c>
      <c r="G49" s="28">
        <v>0</v>
      </c>
    </row>
    <row r="50" spans="1:7" x14ac:dyDescent="0.25">
      <c r="A50" t="s">
        <v>193</v>
      </c>
      <c r="B50" t="s">
        <v>12</v>
      </c>
      <c r="C50" t="s">
        <v>194</v>
      </c>
      <c r="D50" s="23">
        <v>0.34</v>
      </c>
      <c r="E50" t="s">
        <v>243</v>
      </c>
      <c r="F50" s="28">
        <v>3.0215352594312E-2</v>
      </c>
      <c r="G50" s="28">
        <v>0.50665631463356997</v>
      </c>
    </row>
    <row r="51" spans="1:7" x14ac:dyDescent="0.25">
      <c r="A51" t="s">
        <v>155</v>
      </c>
      <c r="B51" t="s">
        <v>12</v>
      </c>
      <c r="C51" t="s">
        <v>156</v>
      </c>
      <c r="D51" s="23">
        <v>9.1</v>
      </c>
      <c r="E51" t="s">
        <v>244</v>
      </c>
      <c r="F51" s="28">
        <v>-9999999999</v>
      </c>
      <c r="G51" s="28">
        <v>-9999999999</v>
      </c>
    </row>
    <row r="52" spans="1:7" x14ac:dyDescent="0.25">
      <c r="A52" t="s">
        <v>149</v>
      </c>
      <c r="B52" t="s">
        <v>12</v>
      </c>
      <c r="C52" t="s">
        <v>150</v>
      </c>
      <c r="D52" s="23">
        <v>5.0999999999999996</v>
      </c>
      <c r="E52" t="s">
        <v>245</v>
      </c>
      <c r="F52" s="28">
        <v>-9999999999</v>
      </c>
      <c r="G52" s="28">
        <v>-9999999999</v>
      </c>
    </row>
  </sheetData>
  <sheetProtection sheet="1"/>
  <mergeCells count="5">
    <mergeCell ref="A1:D1"/>
    <mergeCell ref="A2:D2"/>
    <mergeCell ref="A3:D3"/>
    <mergeCell ref="A4:D4"/>
    <mergeCell ref="A6:D6"/>
  </mergeCells>
  <pageMargins left="0.75" right="0.75" top="0.75" bottom="0.5" header="0.5" footer="0.7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87"/>
  <sheetViews>
    <sheetView topLeftCell="A4" workbookViewId="0">
      <selection activeCell="G28" sqref="G28"/>
    </sheetView>
  </sheetViews>
  <sheetFormatPr baseColWidth="10" defaultColWidth="9.140625" defaultRowHeight="15" x14ac:dyDescent="0.25"/>
  <cols>
    <col min="1" max="1" width="25.7109375" customWidth="1"/>
    <col min="2" max="2" width="3.42578125" customWidth="1"/>
    <col min="3" max="7" width="13.7109375" customWidth="1"/>
    <col min="8" max="8" width="25.7109375" customWidth="1"/>
  </cols>
  <sheetData>
    <row r="1" spans="1:8" x14ac:dyDescent="0.25">
      <c r="E1" s="33" t="s">
        <v>0</v>
      </c>
      <c r="F1" s="33" t="s">
        <v>0</v>
      </c>
      <c r="G1" s="33" t="s">
        <v>0</v>
      </c>
      <c r="H1" s="33" t="s">
        <v>0</v>
      </c>
    </row>
    <row r="2" spans="1:8" x14ac:dyDescent="0.25">
      <c r="E2" s="33"/>
      <c r="F2" s="33"/>
      <c r="G2" s="33"/>
      <c r="H2" s="33"/>
    </row>
    <row r="3" spans="1:8" x14ac:dyDescent="0.25">
      <c r="E3" s="33"/>
      <c r="F3" s="33"/>
      <c r="G3" s="33"/>
      <c r="H3" s="33"/>
    </row>
    <row r="4" spans="1:8" x14ac:dyDescent="0.25">
      <c r="E4" s="33"/>
      <c r="F4" s="33"/>
      <c r="G4" s="33"/>
      <c r="H4" s="33"/>
    </row>
    <row r="6" spans="1:8" ht="18.75" x14ac:dyDescent="0.3">
      <c r="C6" s="35" t="s">
        <v>246</v>
      </c>
      <c r="D6" s="35" t="s">
        <v>246</v>
      </c>
      <c r="E6" s="35" t="s">
        <v>246</v>
      </c>
      <c r="F6" s="35" t="s">
        <v>246</v>
      </c>
      <c r="G6" s="35" t="s">
        <v>246</v>
      </c>
    </row>
    <row r="10" spans="1:8" x14ac:dyDescent="0.25">
      <c r="B10" t="s">
        <v>247</v>
      </c>
      <c r="C10" s="7" t="s">
        <v>5</v>
      </c>
      <c r="D10" s="8" t="s">
        <v>6</v>
      </c>
      <c r="E10" s="7" t="s">
        <v>7</v>
      </c>
    </row>
    <row r="11" spans="1:8" x14ac:dyDescent="0.25">
      <c r="B11" t="s">
        <v>247</v>
      </c>
      <c r="C11" s="7" t="s">
        <v>8</v>
      </c>
      <c r="D11" s="8" t="s">
        <v>6</v>
      </c>
      <c r="E11" s="7" t="s">
        <v>9</v>
      </c>
    </row>
    <row r="13" spans="1:8" ht="45" customHeight="1" x14ac:dyDescent="0.25">
      <c r="A13" s="19" t="s">
        <v>248</v>
      </c>
      <c r="B13" s="19" t="s">
        <v>249</v>
      </c>
      <c r="C13" s="19" t="s">
        <v>11</v>
      </c>
      <c r="D13" s="30" t="s">
        <v>12</v>
      </c>
      <c r="E13" s="40" t="s">
        <v>13</v>
      </c>
      <c r="F13" s="40" t="s">
        <v>13</v>
      </c>
      <c r="G13" s="31">
        <f>SUM(G14:G14)</f>
        <v>1</v>
      </c>
    </row>
    <row r="14" spans="1:8" x14ac:dyDescent="0.25">
      <c r="A14" s="18"/>
      <c r="B14" s="18"/>
      <c r="C14" s="32"/>
      <c r="D14" s="32"/>
      <c r="E14" s="32"/>
      <c r="F14" s="32">
        <v>1</v>
      </c>
      <c r="G14" s="32">
        <f>PRODUCT(C14:F14)</f>
        <v>1</v>
      </c>
    </row>
    <row r="16" spans="1:8" ht="45" customHeight="1" x14ac:dyDescent="0.25">
      <c r="A16" s="19" t="s">
        <v>250</v>
      </c>
      <c r="B16" s="19" t="s">
        <v>249</v>
      </c>
      <c r="C16" s="19" t="s">
        <v>14</v>
      </c>
      <c r="D16" s="30" t="s">
        <v>12</v>
      </c>
      <c r="E16" s="40" t="s">
        <v>15</v>
      </c>
      <c r="F16" s="40" t="s">
        <v>15</v>
      </c>
      <c r="G16" s="31">
        <f>SUM(G17:G17)</f>
        <v>1</v>
      </c>
    </row>
    <row r="17" spans="1:7" x14ac:dyDescent="0.25">
      <c r="A17" s="18"/>
      <c r="B17" s="18"/>
      <c r="C17" s="32"/>
      <c r="D17" s="32"/>
      <c r="E17" s="32"/>
      <c r="F17" s="32">
        <v>1</v>
      </c>
      <c r="G17" s="32">
        <f>PRODUCT(C17:F17)</f>
        <v>1</v>
      </c>
    </row>
    <row r="19" spans="1:7" ht="45" customHeight="1" x14ac:dyDescent="0.25">
      <c r="A19" s="19" t="s">
        <v>251</v>
      </c>
      <c r="B19" s="19" t="s">
        <v>249</v>
      </c>
      <c r="C19" s="19" t="s">
        <v>16</v>
      </c>
      <c r="D19" s="30" t="s">
        <v>12</v>
      </c>
      <c r="E19" s="40" t="s">
        <v>17</v>
      </c>
      <c r="F19" s="40" t="s">
        <v>17</v>
      </c>
      <c r="G19" s="31">
        <f>SUM(G20:G20)</f>
        <v>1</v>
      </c>
    </row>
    <row r="20" spans="1:7" x14ac:dyDescent="0.25">
      <c r="A20" s="18"/>
      <c r="B20" s="18"/>
      <c r="C20" s="32"/>
      <c r="D20" s="32"/>
      <c r="E20" s="32"/>
      <c r="F20" s="32">
        <v>1</v>
      </c>
      <c r="G20" s="32">
        <f>PRODUCT(C20:F20)</f>
        <v>1</v>
      </c>
    </row>
    <row r="22" spans="1:7" ht="45" customHeight="1" x14ac:dyDescent="0.25">
      <c r="A22" s="19" t="s">
        <v>252</v>
      </c>
      <c r="B22" s="19" t="s">
        <v>249</v>
      </c>
      <c r="C22" s="19" t="s">
        <v>18</v>
      </c>
      <c r="D22" s="30" t="s">
        <v>12</v>
      </c>
      <c r="E22" s="40" t="s">
        <v>19</v>
      </c>
      <c r="F22" s="40" t="s">
        <v>19</v>
      </c>
      <c r="G22" s="31">
        <f>SUM(G23:G23)</f>
        <v>1</v>
      </c>
    </row>
    <row r="23" spans="1:7" x14ac:dyDescent="0.25">
      <c r="A23" s="18"/>
      <c r="B23" s="18"/>
      <c r="C23" s="32"/>
      <c r="D23" s="32"/>
      <c r="E23" s="32"/>
      <c r="F23" s="32">
        <v>1</v>
      </c>
      <c r="G23" s="32">
        <f>PRODUCT(C23:F23)</f>
        <v>1</v>
      </c>
    </row>
    <row r="25" spans="1:7" x14ac:dyDescent="0.25">
      <c r="B25" t="s">
        <v>247</v>
      </c>
      <c r="C25" s="7" t="s">
        <v>5</v>
      </c>
      <c r="D25" s="8" t="s">
        <v>6</v>
      </c>
      <c r="E25" s="7" t="s">
        <v>7</v>
      </c>
    </row>
    <row r="26" spans="1:7" x14ac:dyDescent="0.25">
      <c r="B26" t="s">
        <v>247</v>
      </c>
      <c r="C26" s="7" t="s">
        <v>8</v>
      </c>
      <c r="D26" s="8" t="s">
        <v>21</v>
      </c>
      <c r="E26" s="7" t="s">
        <v>22</v>
      </c>
    </row>
    <row r="28" spans="1:7" ht="45" customHeight="1" x14ac:dyDescent="0.25">
      <c r="A28" s="19" t="s">
        <v>253</v>
      </c>
      <c r="B28" s="19" t="s">
        <v>249</v>
      </c>
      <c r="C28" s="19" t="s">
        <v>24</v>
      </c>
      <c r="D28" s="30" t="s">
        <v>12</v>
      </c>
      <c r="E28" s="40" t="s">
        <v>25</v>
      </c>
      <c r="F28" s="40" t="s">
        <v>25</v>
      </c>
      <c r="G28" s="31">
        <f>SUM(G29:G29)</f>
        <v>1</v>
      </c>
    </row>
    <row r="29" spans="1:7" x14ac:dyDescent="0.25">
      <c r="A29" s="18"/>
      <c r="B29" s="18"/>
      <c r="C29" s="32"/>
      <c r="D29" s="32"/>
      <c r="E29" s="32"/>
      <c r="F29" s="32">
        <v>1</v>
      </c>
      <c r="G29" s="32">
        <f>PRODUCT(C29:F29)</f>
        <v>1</v>
      </c>
    </row>
    <row r="31" spans="1:7" ht="45" customHeight="1" x14ac:dyDescent="0.25">
      <c r="A31" s="19" t="s">
        <v>254</v>
      </c>
      <c r="B31" s="19" t="s">
        <v>249</v>
      </c>
      <c r="C31" s="19" t="s">
        <v>26</v>
      </c>
      <c r="D31" s="30" t="s">
        <v>12</v>
      </c>
      <c r="E31" s="40" t="s">
        <v>27</v>
      </c>
      <c r="F31" s="40" t="s">
        <v>27</v>
      </c>
      <c r="G31" s="31">
        <f>SUM(G32:G32)</f>
        <v>1</v>
      </c>
    </row>
    <row r="32" spans="1:7" x14ac:dyDescent="0.25">
      <c r="A32" s="18"/>
      <c r="B32" s="18"/>
      <c r="C32" s="32"/>
      <c r="D32" s="32"/>
      <c r="E32" s="32"/>
      <c r="F32" s="32">
        <v>1</v>
      </c>
      <c r="G32" s="32">
        <f>PRODUCT(C32:F32)</f>
        <v>1</v>
      </c>
    </row>
    <row r="34" spans="1:7" x14ac:dyDescent="0.25">
      <c r="B34" t="s">
        <v>247</v>
      </c>
      <c r="C34" s="7" t="s">
        <v>5</v>
      </c>
      <c r="D34" s="8" t="s">
        <v>6</v>
      </c>
      <c r="E34" s="7" t="s">
        <v>7</v>
      </c>
    </row>
    <row r="35" spans="1:7" x14ac:dyDescent="0.25">
      <c r="B35" t="s">
        <v>247</v>
      </c>
      <c r="C35" s="7" t="s">
        <v>8</v>
      </c>
      <c r="D35" s="8" t="s">
        <v>28</v>
      </c>
      <c r="E35" s="7" t="s">
        <v>29</v>
      </c>
    </row>
    <row r="37" spans="1:7" ht="45" customHeight="1" x14ac:dyDescent="0.25">
      <c r="A37" s="19" t="s">
        <v>255</v>
      </c>
      <c r="B37" s="19" t="s">
        <v>249</v>
      </c>
      <c r="C37" s="19" t="s">
        <v>31</v>
      </c>
      <c r="D37" s="30" t="s">
        <v>32</v>
      </c>
      <c r="E37" s="40" t="s">
        <v>33</v>
      </c>
      <c r="F37" s="40" t="s">
        <v>33</v>
      </c>
      <c r="G37" s="31">
        <f>SUM(G38:G38)</f>
        <v>400</v>
      </c>
    </row>
    <row r="38" spans="1:7" x14ac:dyDescent="0.25">
      <c r="A38" s="18" t="s">
        <v>256</v>
      </c>
      <c r="B38" s="18"/>
      <c r="C38" s="32"/>
      <c r="D38" s="32"/>
      <c r="E38" s="32">
        <v>4</v>
      </c>
      <c r="F38" s="32">
        <v>100</v>
      </c>
      <c r="G38" s="32">
        <f>PRODUCT(C38:F38)</f>
        <v>400</v>
      </c>
    </row>
    <row r="40" spans="1:7" ht="45" customHeight="1" x14ac:dyDescent="0.25">
      <c r="A40" s="19" t="s">
        <v>257</v>
      </c>
      <c r="B40" s="19" t="s">
        <v>249</v>
      </c>
      <c r="C40" s="19" t="s">
        <v>34</v>
      </c>
      <c r="D40" s="30" t="s">
        <v>32</v>
      </c>
      <c r="E40" s="40" t="s">
        <v>35</v>
      </c>
      <c r="F40" s="40" t="s">
        <v>35</v>
      </c>
      <c r="G40" s="31">
        <f>SUM(G41:G41)</f>
        <v>100</v>
      </c>
    </row>
    <row r="41" spans="1:7" x14ac:dyDescent="0.25">
      <c r="A41" s="18" t="s">
        <v>256</v>
      </c>
      <c r="B41" s="18"/>
      <c r="C41" s="32"/>
      <c r="D41" s="32"/>
      <c r="E41" s="32">
        <v>1</v>
      </c>
      <c r="F41" s="32">
        <v>100</v>
      </c>
      <c r="G41" s="32">
        <f>PRODUCT(C41:F41)</f>
        <v>100</v>
      </c>
    </row>
    <row r="43" spans="1:7" ht="45" customHeight="1" x14ac:dyDescent="0.25">
      <c r="A43" s="19" t="s">
        <v>258</v>
      </c>
      <c r="B43" s="19" t="s">
        <v>249</v>
      </c>
      <c r="C43" s="19" t="s">
        <v>36</v>
      </c>
      <c r="D43" s="30" t="s">
        <v>32</v>
      </c>
      <c r="E43" s="40" t="s">
        <v>37</v>
      </c>
      <c r="F43" s="40" t="s">
        <v>37</v>
      </c>
      <c r="G43" s="31">
        <f>SUM(G44:G44)</f>
        <v>160</v>
      </c>
    </row>
    <row r="44" spans="1:7" x14ac:dyDescent="0.25">
      <c r="A44" s="18"/>
      <c r="B44" s="18"/>
      <c r="C44" s="32"/>
      <c r="D44" s="32"/>
      <c r="E44" s="32">
        <v>4</v>
      </c>
      <c r="F44" s="32">
        <v>40</v>
      </c>
      <c r="G44" s="32">
        <f>PRODUCT(C44:F44)</f>
        <v>160</v>
      </c>
    </row>
    <row r="46" spans="1:7" ht="45" customHeight="1" x14ac:dyDescent="0.25">
      <c r="A46" s="19" t="s">
        <v>259</v>
      </c>
      <c r="B46" s="19" t="s">
        <v>249</v>
      </c>
      <c r="C46" s="19" t="s">
        <v>38</v>
      </c>
      <c r="D46" s="30" t="s">
        <v>32</v>
      </c>
      <c r="E46" s="40" t="s">
        <v>39</v>
      </c>
      <c r="F46" s="40" t="s">
        <v>39</v>
      </c>
      <c r="G46" s="31">
        <f>SUM(G47:G47)</f>
        <v>40</v>
      </c>
    </row>
    <row r="47" spans="1:7" x14ac:dyDescent="0.25">
      <c r="A47" s="18"/>
      <c r="B47" s="18"/>
      <c r="C47" s="32"/>
      <c r="D47" s="32"/>
      <c r="E47" s="32"/>
      <c r="F47" s="32">
        <v>40</v>
      </c>
      <c r="G47" s="32">
        <f>PRODUCT(C47:F47)</f>
        <v>40</v>
      </c>
    </row>
    <row r="49" spans="1:7" ht="45" customHeight="1" x14ac:dyDescent="0.25">
      <c r="A49" s="19" t="s">
        <v>260</v>
      </c>
      <c r="B49" s="19" t="s">
        <v>249</v>
      </c>
      <c r="C49" s="19" t="s">
        <v>40</v>
      </c>
      <c r="D49" s="30" t="s">
        <v>32</v>
      </c>
      <c r="E49" s="40" t="s">
        <v>41</v>
      </c>
      <c r="F49" s="40" t="s">
        <v>41</v>
      </c>
      <c r="G49" s="31">
        <f>SUM(G50:G50)</f>
        <v>15</v>
      </c>
    </row>
    <row r="50" spans="1:7" x14ac:dyDescent="0.25">
      <c r="A50" s="18"/>
      <c r="B50" s="18"/>
      <c r="C50" s="32"/>
      <c r="D50" s="32"/>
      <c r="E50" s="32"/>
      <c r="F50" s="32">
        <v>15</v>
      </c>
      <c r="G50" s="32">
        <f>PRODUCT(C50:F50)</f>
        <v>15</v>
      </c>
    </row>
    <row r="52" spans="1:7" ht="45" customHeight="1" x14ac:dyDescent="0.25">
      <c r="A52" s="19" t="s">
        <v>261</v>
      </c>
      <c r="B52" s="19" t="s">
        <v>249</v>
      </c>
      <c r="C52" s="19" t="s">
        <v>42</v>
      </c>
      <c r="D52" s="30" t="s">
        <v>32</v>
      </c>
      <c r="E52" s="40" t="s">
        <v>43</v>
      </c>
      <c r="F52" s="40" t="s">
        <v>43</v>
      </c>
      <c r="G52" s="31">
        <f>SUM(G53:G53)</f>
        <v>15</v>
      </c>
    </row>
    <row r="53" spans="1:7" x14ac:dyDescent="0.25">
      <c r="A53" s="18"/>
      <c r="B53" s="18"/>
      <c r="C53" s="32"/>
      <c r="D53" s="32"/>
      <c r="E53" s="32"/>
      <c r="F53" s="32">
        <v>15</v>
      </c>
      <c r="G53" s="32">
        <f>PRODUCT(C53:F53)</f>
        <v>15</v>
      </c>
    </row>
    <row r="55" spans="1:7" x14ac:dyDescent="0.25">
      <c r="B55" t="s">
        <v>247</v>
      </c>
      <c r="C55" s="7" t="s">
        <v>5</v>
      </c>
      <c r="D55" s="8" t="s">
        <v>6</v>
      </c>
      <c r="E55" s="7" t="s">
        <v>7</v>
      </c>
    </row>
    <row r="56" spans="1:7" x14ac:dyDescent="0.25">
      <c r="B56" t="s">
        <v>247</v>
      </c>
      <c r="C56" s="7" t="s">
        <v>8</v>
      </c>
      <c r="D56" s="8" t="s">
        <v>44</v>
      </c>
      <c r="E56" s="7" t="s">
        <v>45</v>
      </c>
    </row>
    <row r="58" spans="1:7" ht="45" customHeight="1" x14ac:dyDescent="0.25">
      <c r="A58" s="19" t="s">
        <v>262</v>
      </c>
      <c r="B58" s="19" t="s">
        <v>249</v>
      </c>
      <c r="C58" s="19" t="s">
        <v>47</v>
      </c>
      <c r="D58" s="30" t="s">
        <v>32</v>
      </c>
      <c r="E58" s="40" t="s">
        <v>48</v>
      </c>
      <c r="F58" s="40" t="s">
        <v>48</v>
      </c>
      <c r="G58" s="31">
        <f>SUM(G59:G59)</f>
        <v>2608</v>
      </c>
    </row>
    <row r="59" spans="1:7" x14ac:dyDescent="0.25">
      <c r="A59" s="18"/>
      <c r="B59" s="18"/>
      <c r="C59" s="32"/>
      <c r="D59" s="32"/>
      <c r="E59" s="32"/>
      <c r="F59" s="32">
        <v>2608</v>
      </c>
      <c r="G59" s="32">
        <f>PRODUCT(C59:F59)</f>
        <v>2608</v>
      </c>
    </row>
    <row r="61" spans="1:7" ht="45" customHeight="1" x14ac:dyDescent="0.25">
      <c r="A61" s="19" t="s">
        <v>263</v>
      </c>
      <c r="B61" s="19" t="s">
        <v>249</v>
      </c>
      <c r="C61" s="19" t="s">
        <v>49</v>
      </c>
      <c r="D61" s="30" t="s">
        <v>32</v>
      </c>
      <c r="E61" s="40" t="s">
        <v>50</v>
      </c>
      <c r="F61" s="40" t="s">
        <v>50</v>
      </c>
      <c r="G61" s="31">
        <f>SUM(G62:G62)</f>
        <v>1160</v>
      </c>
    </row>
    <row r="62" spans="1:7" x14ac:dyDescent="0.25">
      <c r="A62" s="18"/>
      <c r="B62" s="18"/>
      <c r="C62" s="32"/>
      <c r="D62" s="32"/>
      <c r="E62" s="32"/>
      <c r="F62" s="32">
        <v>1160</v>
      </c>
      <c r="G62" s="32">
        <f>PRODUCT(C62:F62)</f>
        <v>1160</v>
      </c>
    </row>
    <row r="64" spans="1:7" ht="45" customHeight="1" x14ac:dyDescent="0.25">
      <c r="A64" s="19" t="s">
        <v>264</v>
      </c>
      <c r="B64" s="19" t="s">
        <v>249</v>
      </c>
      <c r="C64" s="19" t="s">
        <v>51</v>
      </c>
      <c r="D64" s="30" t="s">
        <v>32</v>
      </c>
      <c r="E64" s="40" t="s">
        <v>52</v>
      </c>
      <c r="F64" s="40" t="s">
        <v>52</v>
      </c>
      <c r="G64" s="31">
        <f>SUM(G65:G65)</f>
        <v>320</v>
      </c>
    </row>
    <row r="65" spans="1:7" x14ac:dyDescent="0.25">
      <c r="A65" s="18"/>
      <c r="B65" s="18"/>
      <c r="C65" s="32"/>
      <c r="D65" s="32"/>
      <c r="E65" s="32"/>
      <c r="F65" s="32">
        <v>320</v>
      </c>
      <c r="G65" s="32">
        <f>PRODUCT(C65:F65)</f>
        <v>320</v>
      </c>
    </row>
    <row r="67" spans="1:7" ht="45" customHeight="1" x14ac:dyDescent="0.25">
      <c r="A67" s="19" t="s">
        <v>265</v>
      </c>
      <c r="B67" s="19" t="s">
        <v>249</v>
      </c>
      <c r="C67" s="19" t="s">
        <v>53</v>
      </c>
      <c r="D67" s="30" t="s">
        <v>32</v>
      </c>
      <c r="E67" s="40" t="s">
        <v>54</v>
      </c>
      <c r="F67" s="40" t="s">
        <v>54</v>
      </c>
      <c r="G67" s="31">
        <f>SUM(G68:G69)</f>
        <v>75</v>
      </c>
    </row>
    <row r="68" spans="1:7" x14ac:dyDescent="0.25">
      <c r="A68" s="18" t="s">
        <v>266</v>
      </c>
      <c r="B68" s="18"/>
      <c r="C68" s="32"/>
      <c r="D68" s="32"/>
      <c r="E68" s="32"/>
      <c r="F68" s="32">
        <v>65</v>
      </c>
      <c r="G68" s="32">
        <f>PRODUCT(C68:F68)</f>
        <v>65</v>
      </c>
    </row>
    <row r="69" spans="1:7" x14ac:dyDescent="0.25">
      <c r="A69" s="18" t="s">
        <v>267</v>
      </c>
      <c r="B69" s="18"/>
      <c r="C69" s="32"/>
      <c r="D69" s="32"/>
      <c r="E69" s="32"/>
      <c r="F69" s="32">
        <v>10</v>
      </c>
      <c r="G69" s="32">
        <f>PRODUCT(C69:F69)</f>
        <v>10</v>
      </c>
    </row>
    <row r="71" spans="1:7" ht="45" customHeight="1" x14ac:dyDescent="0.25">
      <c r="A71" s="19" t="s">
        <v>268</v>
      </c>
      <c r="B71" s="19" t="s">
        <v>249</v>
      </c>
      <c r="C71" s="19" t="s">
        <v>42</v>
      </c>
      <c r="D71" s="30" t="s">
        <v>32</v>
      </c>
      <c r="E71" s="40" t="s">
        <v>43</v>
      </c>
      <c r="F71" s="40" t="s">
        <v>43</v>
      </c>
      <c r="G71" s="31">
        <f>SUM(G72:G72)</f>
        <v>75</v>
      </c>
    </row>
    <row r="72" spans="1:7" x14ac:dyDescent="0.25">
      <c r="A72" s="18"/>
      <c r="B72" s="18"/>
      <c r="C72" s="32"/>
      <c r="D72" s="32"/>
      <c r="E72" s="32"/>
      <c r="F72" s="32">
        <v>75</v>
      </c>
      <c r="G72" s="32">
        <f>PRODUCT(C72:F72)</f>
        <v>75</v>
      </c>
    </row>
    <row r="74" spans="1:7" ht="45" customHeight="1" x14ac:dyDescent="0.25">
      <c r="A74" s="19" t="s">
        <v>269</v>
      </c>
      <c r="B74" s="19" t="s">
        <v>249</v>
      </c>
      <c r="C74" s="19" t="s">
        <v>55</v>
      </c>
      <c r="D74" s="30" t="s">
        <v>32</v>
      </c>
      <c r="E74" s="40" t="s">
        <v>56</v>
      </c>
      <c r="F74" s="40" t="s">
        <v>56</v>
      </c>
      <c r="G74" s="31">
        <f>SUM(G75:G78)</f>
        <v>445</v>
      </c>
    </row>
    <row r="75" spans="1:7" x14ac:dyDescent="0.25">
      <c r="A75" s="18" t="s">
        <v>270</v>
      </c>
      <c r="B75" s="18"/>
      <c r="C75" s="32"/>
      <c r="D75" s="32"/>
      <c r="E75" s="32"/>
      <c r="F75" s="32">
        <v>100</v>
      </c>
      <c r="G75" s="32">
        <f>PRODUCT(C75:F75)</f>
        <v>100</v>
      </c>
    </row>
    <row r="76" spans="1:7" x14ac:dyDescent="0.25">
      <c r="A76" s="18" t="s">
        <v>271</v>
      </c>
      <c r="B76" s="18"/>
      <c r="C76" s="32"/>
      <c r="D76" s="32"/>
      <c r="E76" s="32"/>
      <c r="F76" s="32">
        <v>300</v>
      </c>
      <c r="G76" s="32">
        <f>PRODUCT(C76:F76)</f>
        <v>300</v>
      </c>
    </row>
    <row r="77" spans="1:7" x14ac:dyDescent="0.25">
      <c r="A77" s="18" t="s">
        <v>272</v>
      </c>
      <c r="B77" s="18"/>
      <c r="C77" s="32"/>
      <c r="D77" s="32"/>
      <c r="E77" s="32"/>
      <c r="F77" s="32">
        <v>15</v>
      </c>
      <c r="G77" s="32">
        <f>PRODUCT(C77:F77)</f>
        <v>15</v>
      </c>
    </row>
    <row r="78" spans="1:7" x14ac:dyDescent="0.25">
      <c r="A78" s="18" t="s">
        <v>273</v>
      </c>
      <c r="B78" s="18"/>
      <c r="C78" s="32"/>
      <c r="D78" s="32"/>
      <c r="E78" s="32"/>
      <c r="F78" s="32">
        <v>30</v>
      </c>
      <c r="G78" s="32">
        <f>PRODUCT(C78:F78)</f>
        <v>30</v>
      </c>
    </row>
    <row r="80" spans="1:7" x14ac:dyDescent="0.25">
      <c r="B80" t="s">
        <v>247</v>
      </c>
      <c r="C80" s="7" t="s">
        <v>5</v>
      </c>
      <c r="D80" s="8" t="s">
        <v>6</v>
      </c>
      <c r="E80" s="7" t="s">
        <v>7</v>
      </c>
    </row>
    <row r="81" spans="1:7" x14ac:dyDescent="0.25">
      <c r="B81" t="s">
        <v>247</v>
      </c>
      <c r="C81" s="7" t="s">
        <v>8</v>
      </c>
      <c r="D81" s="8" t="s">
        <v>57</v>
      </c>
      <c r="E81" s="7" t="s">
        <v>58</v>
      </c>
    </row>
    <row r="83" spans="1:7" ht="45" customHeight="1" x14ac:dyDescent="0.25">
      <c r="A83" s="19" t="s">
        <v>274</v>
      </c>
      <c r="B83" s="19" t="s">
        <v>249</v>
      </c>
      <c r="C83" s="19" t="s">
        <v>60</v>
      </c>
      <c r="D83" s="30" t="s">
        <v>12</v>
      </c>
      <c r="E83" s="40" t="s">
        <v>61</v>
      </c>
      <c r="F83" s="40" t="s">
        <v>61</v>
      </c>
      <c r="G83" s="31">
        <f>SUM(G84:G84)</f>
        <v>2</v>
      </c>
    </row>
    <row r="84" spans="1:7" x14ac:dyDescent="0.25">
      <c r="A84" s="18"/>
      <c r="B84" s="18"/>
      <c r="C84" s="32"/>
      <c r="D84" s="32"/>
      <c r="E84" s="32"/>
      <c r="F84" s="32">
        <v>2</v>
      </c>
      <c r="G84" s="32">
        <f>PRODUCT(C84:F84)</f>
        <v>2</v>
      </c>
    </row>
    <row r="86" spans="1:7" ht="45" customHeight="1" x14ac:dyDescent="0.25">
      <c r="A86" s="19" t="s">
        <v>275</v>
      </c>
      <c r="B86" s="19" t="s">
        <v>249</v>
      </c>
      <c r="C86" s="19" t="s">
        <v>62</v>
      </c>
      <c r="D86" s="30" t="s">
        <v>12</v>
      </c>
      <c r="E86" s="40" t="s">
        <v>63</v>
      </c>
      <c r="F86" s="40" t="s">
        <v>63</v>
      </c>
      <c r="G86" s="31">
        <f>SUM(G87:G87)</f>
        <v>2</v>
      </c>
    </row>
    <row r="87" spans="1:7" x14ac:dyDescent="0.25">
      <c r="A87" s="18"/>
      <c r="B87" s="18"/>
      <c r="C87" s="32"/>
      <c r="D87" s="32"/>
      <c r="E87" s="32"/>
      <c r="F87" s="32">
        <v>2</v>
      </c>
      <c r="G87" s="32">
        <f>PRODUCT(C87:F87)</f>
        <v>2</v>
      </c>
    </row>
  </sheetData>
  <sheetProtection sheet="1"/>
  <mergeCells count="25">
    <mergeCell ref="E67:F67"/>
    <mergeCell ref="E71:F71"/>
    <mergeCell ref="E74:F74"/>
    <mergeCell ref="E83:F83"/>
    <mergeCell ref="E86:F86"/>
    <mergeCell ref="E49:F49"/>
    <mergeCell ref="E52:F52"/>
    <mergeCell ref="E58:F58"/>
    <mergeCell ref="E61:F61"/>
    <mergeCell ref="E64:F64"/>
    <mergeCell ref="E31:F31"/>
    <mergeCell ref="E37:F37"/>
    <mergeCell ref="E40:F40"/>
    <mergeCell ref="E43:F43"/>
    <mergeCell ref="E46:F46"/>
    <mergeCell ref="E13:F13"/>
    <mergeCell ref="E16:F16"/>
    <mergeCell ref="E19:F19"/>
    <mergeCell ref="E22:F22"/>
    <mergeCell ref="E28:F28"/>
    <mergeCell ref="E1:H1"/>
    <mergeCell ref="E2:H2"/>
    <mergeCell ref="E3:H3"/>
    <mergeCell ref="E4:H4"/>
    <mergeCell ref="C6:G6"/>
  </mergeCells>
  <pageMargins left="0.75" right="0.75" top="0.75" bottom="0.5" header="0.5" footer="0.7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3143944B32821C41B571B3CBE1C8F78B" ma:contentTypeVersion="15" ma:contentTypeDescription="Crear nuevo documento." ma:contentTypeScope="" ma:versionID="d77cadd4e01440e88e7818f6ec0ffde8">
  <xsd:schema xmlns:xsd="http://www.w3.org/2001/XMLSchema" xmlns:xs="http://www.w3.org/2001/XMLSchema" xmlns:p="http://schemas.microsoft.com/office/2006/metadata/properties" xmlns:ns2="dbe163ad-2607-4501-9998-de1b45987351" xmlns:ns3="92ff540e-5496-40c9-85af-adcf8cc0bd26" targetNamespace="http://schemas.microsoft.com/office/2006/metadata/properties" ma:root="true" ma:fieldsID="9f7b1e2b4ab67d0ca01ab2cc284f1941" ns2:_="" ns3:_="">
    <xsd:import namespace="dbe163ad-2607-4501-9998-de1b45987351"/>
    <xsd:import namespace="92ff540e-5496-40c9-85af-adcf8cc0bd2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e163ad-2607-4501-9998-de1b459873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Etiquetas de imagen" ma:readOnly="false" ma:fieldId="{5cf76f15-5ced-4ddc-b409-7134ff3c332f}" ma:taxonomyMulti="true" ma:sspId="6363dbf7-4349-4bff-b629-65111d4527c5"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2ff540e-5496-40c9-85af-adcf8cc0bd2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be163ad-2607-4501-9998-de1b4598735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3646273-53D5-4E06-A5DF-92A06FD56EB1}">
  <ds:schemaRefs>
    <ds:schemaRef ds:uri="http://schemas.microsoft.com/sharepoint/v3/contenttype/forms"/>
  </ds:schemaRefs>
</ds:datastoreItem>
</file>

<file path=customXml/itemProps2.xml><?xml version="1.0" encoding="utf-8"?>
<ds:datastoreItem xmlns:ds="http://schemas.openxmlformats.org/officeDocument/2006/customXml" ds:itemID="{D54E8B4D-BF28-4E8D-B1CA-4553E7777C29}"/>
</file>

<file path=customXml/itemProps3.xml><?xml version="1.0" encoding="utf-8"?>
<ds:datastoreItem xmlns:ds="http://schemas.openxmlformats.org/officeDocument/2006/customXml" ds:itemID="{1D2D8710-4CCA-4C0D-B154-7F14AB4B51E3}">
  <ds:schemaRefs>
    <ds:schemaRef ds:uri="http://schemas.microsoft.com/office/infopath/2007/PartnerControls"/>
    <ds:schemaRef ds:uri="http://schemas.openxmlformats.org/package/2006/metadata/core-properties"/>
    <ds:schemaRef ds:uri="http://purl.org/dc/elements/1.1/"/>
    <ds:schemaRef ds:uri="http://www.w3.org/XML/1998/namespace"/>
    <ds:schemaRef ds:uri="39a9bccc-4d02-417a-adca-bdbfcb91671a"/>
    <ds:schemaRef ds:uri="http://purl.org/dc/terms/"/>
    <ds:schemaRef ds:uri="http://schemas.microsoft.com/office/2006/documentManagement/typ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T-PRES</vt:lpstr>
      <vt:lpstr>T-APU</vt:lpstr>
      <vt:lpstr>T-SMP</vt:lpstr>
      <vt:lpstr>T-DIM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Garcia Sanchez, Josep</cp:lastModifiedBy>
  <cp:revision/>
  <dcterms:created xsi:type="dcterms:W3CDTF">2025-04-24T14:26:03Z</dcterms:created>
  <dcterms:modified xsi:type="dcterms:W3CDTF">2025-07-22T09:11:26Z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0x0101003143944B32821C41B571B3CBE1C8F78B</vt:lpwstr>
  </property>
</Properties>
</file>